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540" yWindow="-285" windowWidth="17025" windowHeight="12825"/>
  </bookViews>
  <sheets>
    <sheet name="2017 m_2 priedas" sheetId="5" r:id="rId1"/>
    <sheet name="2017 m_4 priedas" sheetId="6"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3" i="5" l="1"/>
  <c r="M48" i="5" l="1"/>
  <c r="M47" i="5"/>
  <c r="M46" i="5"/>
  <c r="M49" i="5" l="1"/>
  <c r="G19" i="5"/>
  <c r="G21" i="5"/>
  <c r="G17" i="5" l="1"/>
  <c r="G24" i="5" s="1"/>
  <c r="G110" i="5"/>
  <c r="G117" i="5" s="1"/>
  <c r="M104" i="5"/>
  <c r="M103" i="5"/>
  <c r="M102" i="5"/>
  <c r="M101" i="5"/>
  <c r="M105" i="5" l="1"/>
  <c r="M117" i="5"/>
  <c r="G98" i="5"/>
  <c r="G105" i="5" s="1"/>
  <c r="G87" i="5"/>
  <c r="G93" i="5" l="1"/>
  <c r="L76" i="5"/>
  <c r="M76" i="5" s="1"/>
  <c r="M82" i="5" s="1"/>
  <c r="M70" i="5"/>
  <c r="G65" i="5"/>
  <c r="G71" i="5" s="1"/>
  <c r="M69" i="5"/>
  <c r="M68" i="5"/>
  <c r="M58" i="5"/>
  <c r="M57" i="5"/>
  <c r="M8" i="5"/>
  <c r="M9" i="5"/>
  <c r="G54" i="5"/>
  <c r="G60" i="5" s="1"/>
  <c r="G37" i="5"/>
  <c r="G36" i="5"/>
  <c r="G35" i="5"/>
  <c r="M36" i="5"/>
  <c r="M37" i="5"/>
  <c r="M35" i="5"/>
  <c r="G29" i="5"/>
  <c r="M5" i="5"/>
  <c r="G7" i="5"/>
  <c r="G5" i="5"/>
  <c r="M60" i="5" l="1"/>
  <c r="M71" i="5"/>
  <c r="M11" i="5"/>
  <c r="G38" i="5"/>
  <c r="M38" i="5"/>
  <c r="G11" i="5"/>
</calcChain>
</file>

<file path=xl/comments1.xml><?xml version="1.0" encoding="utf-8"?>
<comments xmlns="http://schemas.openxmlformats.org/spreadsheetml/2006/main">
  <authors>
    <author>Ieva Stulgytė</author>
  </authors>
  <commentList>
    <comment ref="K43" authorId="0">
      <text>
        <r>
          <rPr>
            <b/>
            <sz val="9"/>
            <color indexed="81"/>
            <rFont val="Tahoma"/>
            <family val="2"/>
            <charset val="186"/>
          </rPr>
          <t>Ieva Stulgytė:</t>
        </r>
        <r>
          <rPr>
            <sz val="9"/>
            <color indexed="81"/>
            <rFont val="Tahoma"/>
            <family val="2"/>
            <charset val="186"/>
          </rPr>
          <t xml:space="preserve">
 atliekų biologinis skaidumas apskaičiuotas pagal 2016-2017 metų atliktų mišrių komunalinių atliekų sudėties duomenis, paimant biologiškai skaidžių atliekų vidurkius Marijampolės regiono savivaldybėse (dėl susidariusios situacijos Marijampolės regione, 2017 metais mišrių komunalinių atliekų sudėties tyrimai buvo vykdyti tik pavasarį ir vasarą)</t>
        </r>
      </text>
    </comment>
  </commentList>
</comments>
</file>

<file path=xl/comments2.xml><?xml version="1.0" encoding="utf-8"?>
<comments xmlns="http://schemas.openxmlformats.org/spreadsheetml/2006/main">
  <authors>
    <author>Ieva Stulgytė</author>
  </authors>
  <commentList>
    <comment ref="A6" authorId="0">
      <text>
        <r>
          <rPr>
            <b/>
            <sz val="9"/>
            <color indexed="81"/>
            <rFont val="Tahoma"/>
            <family val="2"/>
            <charset val="186"/>
          </rPr>
          <t>Ieva Stulgytė:</t>
        </r>
        <r>
          <rPr>
            <sz val="9"/>
            <color indexed="81"/>
            <rFont val="Tahoma"/>
            <family val="2"/>
            <charset val="186"/>
          </rPr>
          <t xml:space="preserve">
Dėl susidariusios padėties Marijampolės regione, duomenys apie pašalintų atliekų biologinį skaidumą AM ir AAA nėra pateikti.</t>
        </r>
      </text>
    </comment>
    <comment ref="A14" authorId="0">
      <text>
        <r>
          <rPr>
            <b/>
            <sz val="9"/>
            <color indexed="81"/>
            <rFont val="Tahoma"/>
            <family val="2"/>
            <charset val="186"/>
          </rPr>
          <t>Ieva Stulgytė:</t>
        </r>
        <r>
          <rPr>
            <sz val="9"/>
            <color indexed="81"/>
            <rFont val="Tahoma"/>
            <family val="2"/>
            <charset val="186"/>
          </rPr>
          <t xml:space="preserve">
Tyrimai buvo atlikti tik po MBA apdorojimo gautam stabilatui, kuris naudojamas sąvartyno perdengimui, o ne šalinimui.</t>
        </r>
      </text>
    </comment>
  </commentList>
</comments>
</file>

<file path=xl/sharedStrings.xml><?xml version="1.0" encoding="utf-8"?>
<sst xmlns="http://schemas.openxmlformats.org/spreadsheetml/2006/main" count="602" uniqueCount="102">
  <si>
    <t>Alytaus regioninis nepavojingų atliekų sąvartynas</t>
  </si>
  <si>
    <t>Atliekų sąrašo kodas</t>
  </si>
  <si>
    <t>Atliekų biologinis skaidumas, %</t>
  </si>
  <si>
    <t>Mišrios komunalinės atliekos</t>
  </si>
  <si>
    <t>20 03 01</t>
  </si>
  <si>
    <t>Drabužiai</t>
  </si>
  <si>
    <t>20 01 10</t>
  </si>
  <si>
    <t>Tekstilės gaminiai</t>
  </si>
  <si>
    <t>20 01 11</t>
  </si>
  <si>
    <t>20 01 38</t>
  </si>
  <si>
    <t>19 12 12</t>
  </si>
  <si>
    <t>Mediena, nenurodyta 20 01 37</t>
  </si>
  <si>
    <t>Klaipėdos regioninis nepavojingų atliekų sąvartynas</t>
  </si>
  <si>
    <t>Turgaviečių atliekos</t>
  </si>
  <si>
    <t>20 03 02</t>
  </si>
  <si>
    <t>Gatvių valymo atliekos</t>
  </si>
  <si>
    <t>20 03 03</t>
  </si>
  <si>
    <t>Nuotakyno valymo atliekos</t>
  </si>
  <si>
    <t>20 03 06</t>
  </si>
  <si>
    <t>Panevėžio regioninis nepavojingų atliekų sąvartynas</t>
  </si>
  <si>
    <t>Visas pašalintas grynųjų komunalinių biologiškai skaidžių atliekų kiekis (suma tonomis, t)</t>
  </si>
  <si>
    <t>Šiaulių regioninis nepavojingų atliekų sąvartynas</t>
  </si>
  <si>
    <t>Tauragės regioninis nepavojingų atliekų sąvartynas</t>
  </si>
  <si>
    <t>Telšių regioninis nepavojingų atliekų sąvartynas</t>
  </si>
  <si>
    <t>Utenos regioninis nepavojingų atliekų sąvartynas</t>
  </si>
  <si>
    <t>Vilniaus regioninis nepavojingų atliekų sąvartynas</t>
  </si>
  <si>
    <t>-</t>
  </si>
  <si>
    <t>Šalinimui skirtos po apdorojimo likusios komunalinės biologiškai skaidžios atliekos</t>
  </si>
  <si>
    <t>Atliekų sąrašo kodas (pavyzdžiui, 19 05 03, 19 06 04, 19 12 12)</t>
  </si>
  <si>
    <t>Kitos mechaninio atliekų apdorojimo atliekos (įskaitant medžiagų mišinius), nenurodytos 19 12 11</t>
  </si>
  <si>
    <t xml:space="preserve"> Kitos mechaninio atliekų (įskaitant medžiagų mišinius) apdorojimo atliekos, nenurodytos 19 12 11</t>
  </si>
  <si>
    <t>Kauno Lapių regioninis nepavojingų atliekų sąvartynas</t>
  </si>
  <si>
    <t>Zabieliškio regioninis nepavojingų atliekų sąvartynas</t>
  </si>
  <si>
    <t>Sąvartynas</t>
  </si>
  <si>
    <t>Pašalintas po apdorojimo likusių komunalinių BSA bendras kiekis, tonomis, t</t>
  </si>
  <si>
    <t>Priimtas MBA komunalinių bologiškai skaidžių atliekų grynasis, tonomis, t</t>
  </si>
  <si>
    <t>Pašalintas sąvartyne komunalinių bologiškai skaidžių atliekų grynasis, tonomis, t</t>
  </si>
  <si>
    <t>20 01 01</t>
  </si>
  <si>
    <t>Visas priimtas grynųjų komunalinių biologiškai skaidžių atliekų kiekis (suma tonomis, t)</t>
  </si>
  <si>
    <t>Pastaba - Tauragė neturi MBA įrenginių, todėl ataskaitos nėra teikiamos</t>
  </si>
  <si>
    <t>Atliekų biologinis skaidumas (laboratorijos duomenys)</t>
  </si>
  <si>
    <t>Alytaus Regionas</t>
  </si>
  <si>
    <t>MBA ĮRENGINYS</t>
  </si>
  <si>
    <t>SĄVARTYNAS</t>
  </si>
  <si>
    <t>Priimtas MBA komunalinių  atliekų kiekis, tonomis, t</t>
  </si>
  <si>
    <t>Atliekų sąrašo kodo pavadinimas</t>
  </si>
  <si>
    <t>Pašalintas sąvartyne komunalinių  atliekų kiekis, tonomis, t</t>
  </si>
  <si>
    <t>Popierius ir kartonas</t>
  </si>
  <si>
    <t xml:space="preserve"> - </t>
  </si>
  <si>
    <t>Klaipėdos Regionas</t>
  </si>
  <si>
    <t>MAR ĮRENGINYS</t>
  </si>
  <si>
    <t>Panevėžio Regionas</t>
  </si>
  <si>
    <t>Šiaulių Regionas</t>
  </si>
  <si>
    <t>Tauragės Regionas</t>
  </si>
  <si>
    <t>Telšių Regionas</t>
  </si>
  <si>
    <t>Utenos Regionas</t>
  </si>
  <si>
    <t>Gatvių valymo liekanos</t>
  </si>
  <si>
    <t>Vilniaus Regionas</t>
  </si>
  <si>
    <t>Priimtas MBA komunalinių biologiškai skaidžių atliekų grynasis, tonomis, t</t>
  </si>
  <si>
    <t>Pašalintas sąvartyne komunalinių biologiškai skaidžių atliekų grynasis, tonomis, t</t>
  </si>
  <si>
    <t>Kauno Regionas</t>
  </si>
  <si>
    <t>Lapių ir Zabieliškio regioniniai nepavojingų atliekų SĄVARTYNAI</t>
  </si>
  <si>
    <t>Kauno MBA, Zabieliškio MAR, UAB "Verslo vizijos" rūšiavimo įrenginys</t>
  </si>
  <si>
    <t>Kauno MBA</t>
  </si>
  <si>
    <t>ZABIELIŠKIO MAR</t>
  </si>
  <si>
    <t>UAB"VERSLO VIZIJOS" RŪŠIAVIMO LINIJA</t>
  </si>
  <si>
    <t xml:space="preserve">Atskirai priimtos  komunalinės biologiškai skaidžios atliekos </t>
  </si>
  <si>
    <t>**DN</t>
  </si>
  <si>
    <t>**DN - duomenys nėra pateikti</t>
  </si>
  <si>
    <t>Marijampolės regionas*</t>
  </si>
  <si>
    <t>52,95***</t>
  </si>
  <si>
    <t xml:space="preserve">Atskirai pašalintos  komunalinės biologiškai skaidžios atliekos </t>
  </si>
  <si>
    <t>Marijampolės regionas* - Dėl susidariusios padėties Marijampolės regione, duomenys gali būti tikslinami</t>
  </si>
  <si>
    <t>*** - atliekų biologinis skaidumas apskaičiuotas pagal 2016-2017 metų atliktų mišrių komunalinių atliekų sudėties duomenis, paimant biologiškai skaidžių atliekų vidurkius Marijampolės regiono savivaldybėse (dėl susidariusios situacijos Marijampolės regione, 2017 metais mišrių komunalinių atliekų sudėties tyrimai buvo vykdyti tik pavasarį ir vasarą)</t>
  </si>
  <si>
    <t>Sąvartynuose šalinamų po apdorojimo MBA, MA įrenginiuose susidariusių atliekų biologinis skaidumas turi atitikti bent vieną iš nurodytų parametrų:</t>
  </si>
  <si>
    <r>
      <t>Bendra organinė anglis (BOA) eliuate</t>
    </r>
    <r>
      <rPr>
        <b/>
        <sz val="12"/>
        <color theme="1"/>
        <rFont val="Times New Roman"/>
        <family val="1"/>
        <charset val="186"/>
      </rPr>
      <t xml:space="preserve"> 166 mg/l</t>
    </r>
  </si>
  <si>
    <t xml:space="preserve"> Kitos mechaninio atliekų (įskaitant medžiagų mišinius) apdorojimo atliekos, nenurodytos 19 12 11 
(KAUNO MBA)</t>
  </si>
  <si>
    <t xml:space="preserve"> Kitos mechaninio atliekų (įskaitant medžiagų mišinius) apdorojimo atliekos, nenurodytos 19 12 11 
(ZABIELIŠKIO MAR)</t>
  </si>
  <si>
    <r>
      <t>Bendra organinė anglis (BOA) eliuate</t>
    </r>
    <r>
      <rPr>
        <b/>
        <sz val="12"/>
        <color theme="1"/>
        <rFont val="Times New Roman"/>
        <family val="1"/>
        <charset val="186"/>
      </rPr>
      <t xml:space="preserve"> 504 mg/l</t>
    </r>
  </si>
  <si>
    <r>
      <t>Bendra organinė anglis (BOA) eliuate</t>
    </r>
    <r>
      <rPr>
        <b/>
        <sz val="12"/>
        <color theme="1"/>
        <rFont val="Times New Roman"/>
        <family val="1"/>
        <charset val="186"/>
      </rPr>
      <t xml:space="preserve"> 252 mg/l</t>
    </r>
  </si>
  <si>
    <t>Klaipėdos rūšiavimos įrenginys yra mechaninis ir atskirai biologinė frakcija nėra išskiriama, todėl ataskaitos nėra teikiamos</t>
  </si>
  <si>
    <t xml:space="preserve">DN </t>
  </si>
  <si>
    <t>&lt;1000 mg O2/kg VS/val</t>
  </si>
  <si>
    <t>&lt;10 mg O2/g (s.m.)</t>
  </si>
  <si>
    <t>&lt;20 litrų/g (s.m.)</t>
  </si>
  <si>
    <t>&lt;500 mg/litre</t>
  </si>
  <si>
    <t>Sąvartyno operatorius turi teisę nepriimti į sąvartyną atvežtų apdorotų atliekų, jei jų biologinio skaidumo laispnis viršija nustatytus parametrus</t>
  </si>
  <si>
    <t>*Dėl susidariusios padėties Marijampolės regione, duomenys apie pašalintų atliekų biologinį skaidumą AM ir AAA nėra pateikti.</t>
  </si>
  <si>
    <t>*Marijampolės regioninis nepavojingų atliekų sąvartynas</t>
  </si>
  <si>
    <r>
      <rPr>
        <b/>
        <sz val="12"/>
        <color theme="1"/>
        <rFont val="Times New Roman"/>
        <family val="1"/>
        <charset val="186"/>
      </rPr>
      <t>6,34</t>
    </r>
    <r>
      <rPr>
        <sz val="12"/>
        <color theme="1"/>
        <rFont val="Times New Roman"/>
        <family val="1"/>
        <charset val="186"/>
      </rPr>
      <t xml:space="preserve"> (AT4) mg O2/g (TS) 
(I pusmetis)</t>
    </r>
  </si>
  <si>
    <r>
      <t>Bendra organinė anglis (BOA) eliuate</t>
    </r>
    <r>
      <rPr>
        <b/>
        <sz val="12"/>
        <color theme="1"/>
        <rFont val="Times New Roman"/>
        <family val="1"/>
        <charset val="186"/>
      </rPr>
      <t xml:space="preserve"> 266</t>
    </r>
    <r>
      <rPr>
        <sz val="12"/>
        <color theme="1"/>
        <rFont val="Times New Roman"/>
        <family val="1"/>
        <charset val="186"/>
      </rPr>
      <t xml:space="preserve"> </t>
    </r>
    <r>
      <rPr>
        <b/>
        <sz val="12"/>
        <color theme="1"/>
        <rFont val="Times New Roman"/>
        <family val="1"/>
        <charset val="186"/>
      </rPr>
      <t>mg/l</t>
    </r>
    <r>
      <rPr>
        <sz val="12"/>
        <color theme="1"/>
        <rFont val="Times New Roman"/>
        <family val="1"/>
        <charset val="186"/>
      </rPr>
      <t xml:space="preserve"> 
(I pusmetis)</t>
    </r>
  </si>
  <si>
    <r>
      <t xml:space="preserve">Bendra organinė anglis (BOA) eliuate </t>
    </r>
    <r>
      <rPr>
        <b/>
        <sz val="12"/>
        <color theme="1"/>
        <rFont val="Times New Roman"/>
        <family val="1"/>
        <charset val="186"/>
      </rPr>
      <t>468</t>
    </r>
    <r>
      <rPr>
        <sz val="12"/>
        <color theme="1"/>
        <rFont val="Times New Roman"/>
        <family val="1"/>
        <charset val="186"/>
      </rPr>
      <t xml:space="preserve"> </t>
    </r>
    <r>
      <rPr>
        <b/>
        <sz val="12"/>
        <color theme="1"/>
        <rFont val="Times New Roman"/>
        <family val="1"/>
        <charset val="186"/>
      </rPr>
      <t>mg/l</t>
    </r>
    <r>
      <rPr>
        <sz val="12"/>
        <color theme="1"/>
        <rFont val="Times New Roman"/>
        <family val="1"/>
        <charset val="186"/>
      </rPr>
      <t xml:space="preserve"> 
(II pusmetis)</t>
    </r>
  </si>
  <si>
    <r>
      <t xml:space="preserve">Statinis kvėpavimo indeksas AT4 - </t>
    </r>
    <r>
      <rPr>
        <b/>
        <sz val="12"/>
        <color theme="1"/>
        <rFont val="Times New Roman"/>
        <family val="1"/>
        <charset val="186"/>
      </rPr>
      <t xml:space="preserve">3,5 O2/g </t>
    </r>
    <r>
      <rPr>
        <sz val="12"/>
        <color theme="1"/>
        <rFont val="Times New Roman"/>
        <family val="1"/>
        <charset val="186"/>
      </rPr>
      <t xml:space="preserve">
GB21 - </t>
    </r>
    <r>
      <rPr>
        <b/>
        <sz val="12"/>
        <color theme="1"/>
        <rFont val="Times New Roman"/>
        <family val="1"/>
        <charset val="186"/>
      </rPr>
      <t xml:space="preserve">0,0305 l/g
</t>
    </r>
    <r>
      <rPr>
        <sz val="12"/>
        <color theme="1"/>
        <rFont val="Times New Roman"/>
        <family val="1"/>
        <charset val="186"/>
      </rPr>
      <t>(I pusmetis)</t>
    </r>
  </si>
  <si>
    <r>
      <t>Bendra organinė anglis (BOA) eliuate</t>
    </r>
    <r>
      <rPr>
        <b/>
        <sz val="12"/>
        <color theme="1"/>
        <rFont val="Times New Roman"/>
        <family val="1"/>
        <charset val="186"/>
      </rPr>
      <t xml:space="preserve"> 392mg/l
</t>
    </r>
    <r>
      <rPr>
        <sz val="12"/>
        <color theme="1"/>
        <rFont val="Times New Roman"/>
        <family val="1"/>
        <charset val="186"/>
      </rPr>
      <t>(II pusmetis)</t>
    </r>
  </si>
  <si>
    <r>
      <rPr>
        <b/>
        <sz val="12"/>
        <color theme="1"/>
        <rFont val="Times New Roman"/>
        <family val="1"/>
        <charset val="186"/>
      </rPr>
      <t>&lt;0,5</t>
    </r>
    <r>
      <rPr>
        <sz val="12"/>
        <color theme="1"/>
        <rFont val="Times New Roman"/>
        <family val="1"/>
        <charset val="186"/>
      </rPr>
      <t xml:space="preserve"> (AT4) mg O2/g (TS)
 (II pusmetis)</t>
    </r>
  </si>
  <si>
    <r>
      <t xml:space="preserve">Ištirpusi organinė anglis (IOA) </t>
    </r>
    <r>
      <rPr>
        <b/>
        <sz val="12"/>
        <color theme="1"/>
        <rFont val="Times New Roman"/>
        <family val="1"/>
        <charset val="186"/>
      </rPr>
      <t>216,08</t>
    </r>
    <r>
      <rPr>
        <sz val="12"/>
        <color theme="1"/>
        <rFont val="Times New Roman"/>
        <family val="1"/>
        <charset val="186"/>
      </rPr>
      <t xml:space="preserve"> mg/l 
(I pusmetis)</t>
    </r>
  </si>
  <si>
    <r>
      <t xml:space="preserve">Ištirpusi organinė anglis (IOA) </t>
    </r>
    <r>
      <rPr>
        <b/>
        <sz val="12"/>
        <color theme="1"/>
        <rFont val="Times New Roman"/>
        <family val="1"/>
        <charset val="186"/>
      </rPr>
      <t>25,58</t>
    </r>
    <r>
      <rPr>
        <sz val="12"/>
        <color theme="1"/>
        <rFont val="Times New Roman"/>
        <family val="1"/>
        <charset val="186"/>
      </rPr>
      <t xml:space="preserve"> mg/l
(II pusmetis)</t>
    </r>
  </si>
  <si>
    <r>
      <t xml:space="preserve">1) Statinis kvėpavimo indeksas - ėminio kvėpavimo aktyvumas (deguonies suvartojimas) 4 parų laikotarpyje </t>
    </r>
    <r>
      <rPr>
        <sz val="12"/>
        <color theme="1"/>
        <rFont val="Times New Roman"/>
        <family val="1"/>
        <charset val="186"/>
      </rPr>
      <t>AT4</t>
    </r>
  </si>
  <si>
    <t>3) GB21 (dujų susidarymo testas) &lt;20 litrų/g (s.m.)</t>
  </si>
  <si>
    <t xml:space="preserve">2) Dinaminis kvėpavimo indeksas </t>
  </si>
  <si>
    <t>4) Bendrosios organinės anglies BOA eliuate</t>
  </si>
  <si>
    <t>Jei atliekos stabilizuotos ir neviršija nustatytų biologinio skaidumo parametrų, tai tokios atliekos nėbėra laikomos bioskaidžiomis.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</si>
</sst>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00"/>
  </numFmts>
  <fonts count="16" x14ac:knownFonts="1">
    <font>
      <sz val="12"/>
      <color theme="1"/>
      <name val="Times New Roman"/>
      <family val="2"/>
      <charset val="186"/>
    </font>
    <font>
      <sz val="11"/>
      <color theme="1"/>
      <name val="Calibri"/>
      <family val="2"/>
      <charset val="186"/>
      <scheme val="minor"/>
    </font>
    <font>
      <b/>
      <sz val="12"/>
      <color theme="1"/>
      <name val="Times New Roman"/>
      <family val="1"/>
      <charset val="186"/>
    </font>
    <font>
      <sz val="12"/>
      <color theme="1"/>
      <name val="Times New Roman"/>
      <family val="1"/>
      <charset val="186"/>
    </font>
    <font>
      <b/>
      <sz val="12"/>
      <color rgb="FF000000"/>
      <name val="Times New Roman"/>
      <family val="1"/>
      <charset val="186"/>
    </font>
    <font>
      <b/>
      <sz val="11"/>
      <color rgb="FF000000"/>
      <name val="Times New Roman"/>
      <family val="1"/>
      <charset val="186"/>
    </font>
    <font>
      <sz val="12"/>
      <name val="Times New Roman"/>
      <family val="1"/>
      <charset val="186"/>
    </font>
    <font>
      <sz val="12"/>
      <color theme="5" tint="-0.499984740745262"/>
      <name val="Times New Roman"/>
      <family val="1"/>
      <charset val="186"/>
    </font>
    <font>
      <b/>
      <sz val="9"/>
      <color indexed="81"/>
      <name val="Tahoma"/>
      <family val="2"/>
      <charset val="186"/>
    </font>
    <font>
      <sz val="9"/>
      <color indexed="81"/>
      <name val="Tahoma"/>
      <family val="2"/>
      <charset val="186"/>
    </font>
    <font>
      <b/>
      <i/>
      <sz val="12"/>
      <color theme="1"/>
      <name val="Times New Roman"/>
      <family val="1"/>
      <charset val="186"/>
    </font>
    <font>
      <b/>
      <sz val="14"/>
      <color theme="1"/>
      <name val="Times New Roman"/>
      <family val="1"/>
      <charset val="186"/>
    </font>
    <font>
      <sz val="10"/>
      <color theme="1"/>
      <name val="Arial Unicode MS"/>
      <family val="2"/>
      <charset val="186"/>
    </font>
    <font>
      <b/>
      <i/>
      <sz val="12"/>
      <name val="Times New Roman"/>
      <family val="1"/>
      <charset val="186"/>
    </font>
    <font>
      <b/>
      <i/>
      <sz val="12"/>
      <color rgb="FF00B050"/>
      <name val="Times New Roman"/>
      <family val="1"/>
      <charset val="186"/>
    </font>
    <font>
      <b/>
      <sz val="11"/>
      <color theme="1"/>
      <name val="Times New Roman"/>
      <family val="1"/>
      <charset val="186"/>
    </font>
  </fonts>
  <fills count="8">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2"/>
        <bgColor indexed="64"/>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50">
    <xf numFmtId="0" fontId="0" fillId="0" borderId="0" xfId="0"/>
    <xf numFmtId="0" fontId="0" fillId="0" borderId="0" xfId="0" applyBorder="1"/>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3" borderId="1" xfId="0" applyFont="1" applyFill="1" applyBorder="1" applyAlignment="1">
      <alignment horizontal="center" vertical="center" wrapText="1"/>
    </xf>
    <xf numFmtId="165" fontId="0" fillId="0" borderId="0" xfId="0" applyNumberFormat="1"/>
    <xf numFmtId="0" fontId="4" fillId="4" borderId="0" xfId="0" applyFont="1" applyFill="1" applyBorder="1" applyAlignment="1">
      <alignment horizontal="center" vertical="center" wrapText="1"/>
    </xf>
    <xf numFmtId="165" fontId="3" fillId="4" borderId="0" xfId="0" applyNumberFormat="1" applyFont="1" applyFill="1" applyBorder="1" applyAlignment="1">
      <alignment horizontal="center" vertical="center"/>
    </xf>
    <xf numFmtId="0" fontId="0" fillId="0" borderId="1" xfId="0" applyBorder="1"/>
    <xf numFmtId="0" fontId="0" fillId="0" borderId="1" xfId="0" applyFill="1" applyBorder="1"/>
    <xf numFmtId="0" fontId="2" fillId="4" borderId="0" xfId="0" applyFont="1" applyFill="1" applyBorder="1" applyAlignment="1">
      <alignment vertical="center" wrapText="1"/>
    </xf>
    <xf numFmtId="0" fontId="0" fillId="0" borderId="1" xfId="0" applyBorder="1" applyAlignment="1">
      <alignment wrapText="1"/>
    </xf>
    <xf numFmtId="0" fontId="0" fillId="5" borderId="0" xfId="0" applyFill="1"/>
    <xf numFmtId="0" fontId="0" fillId="0" borderId="1" xfId="0" applyBorder="1" applyAlignment="1">
      <alignment horizontal="center"/>
    </xf>
    <xf numFmtId="0" fontId="0" fillId="0" borderId="1" xfId="0" applyFill="1" applyBorder="1" applyAlignment="1">
      <alignment horizontal="center"/>
    </xf>
    <xf numFmtId="0" fontId="10" fillId="0" borderId="1" xfId="0" applyFont="1" applyFill="1" applyBorder="1" applyAlignment="1">
      <alignment horizontal="center" vertical="center"/>
    </xf>
    <xf numFmtId="0" fontId="2" fillId="0" borderId="0" xfId="0" applyFont="1" applyBorder="1" applyAlignment="1">
      <alignment horizontal="center" wrapText="1"/>
    </xf>
    <xf numFmtId="165" fontId="0" fillId="0" borderId="0" xfId="0" applyNumberFormat="1" applyBorder="1"/>
    <xf numFmtId="0" fontId="4"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4" fillId="0" borderId="30" xfId="0" applyFont="1" applyBorder="1" applyAlignment="1">
      <alignment horizontal="center" vertical="center" wrapText="1"/>
    </xf>
    <xf numFmtId="0" fontId="0" fillId="0" borderId="0" xfId="0" applyFill="1"/>
    <xf numFmtId="0" fontId="2" fillId="0" borderId="0" xfId="0" applyFont="1" applyFill="1" applyBorder="1" applyAlignment="1">
      <alignment vertical="center" wrapText="1"/>
    </xf>
    <xf numFmtId="0" fontId="0" fillId="0" borderId="0" xfId="0" applyFill="1" applyBorder="1"/>
    <xf numFmtId="0" fontId="2" fillId="5" borderId="10" xfId="0" applyFont="1" applyFill="1" applyBorder="1" applyAlignment="1">
      <alignment horizontal="center" vertical="center" wrapText="1"/>
    </xf>
    <xf numFmtId="0" fontId="0" fillId="0" borderId="6" xfId="0" applyBorder="1"/>
    <xf numFmtId="0" fontId="0" fillId="4" borderId="0" xfId="0" applyFill="1" applyBorder="1"/>
    <xf numFmtId="0" fontId="0" fillId="0" borderId="7" xfId="0" applyBorder="1"/>
    <xf numFmtId="0" fontId="0" fillId="0" borderId="6" xfId="0" applyFill="1" applyBorder="1"/>
    <xf numFmtId="0" fontId="2" fillId="0" borderId="15" xfId="0" applyFont="1" applyBorder="1" applyAlignment="1">
      <alignment horizontal="center" wrapText="1"/>
    </xf>
    <xf numFmtId="0" fontId="2" fillId="0" borderId="16" xfId="0" applyFont="1" applyBorder="1" applyAlignment="1">
      <alignment horizontal="center" wrapText="1"/>
    </xf>
    <xf numFmtId="0" fontId="0" fillId="4" borderId="25" xfId="0" applyFill="1" applyBorder="1"/>
    <xf numFmtId="0" fontId="4" fillId="0" borderId="6" xfId="0" applyFont="1" applyBorder="1" applyAlignment="1">
      <alignment horizontal="center" vertical="center" wrapText="1"/>
    </xf>
    <xf numFmtId="0" fontId="4" fillId="0" borderId="31" xfId="0" applyFont="1" applyBorder="1" applyAlignment="1">
      <alignment horizontal="center" vertical="center" wrapText="1"/>
    </xf>
    <xf numFmtId="0" fontId="3" fillId="0" borderId="6" xfId="0" applyFont="1" applyFill="1" applyBorder="1" applyAlignment="1">
      <alignment horizontal="left" vertic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32" xfId="0" applyFont="1" applyBorder="1" applyAlignment="1">
      <alignment horizontal="center" vertical="center" wrapText="1"/>
    </xf>
    <xf numFmtId="0" fontId="2" fillId="5" borderId="27"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0" fillId="6" borderId="0" xfId="0" applyFill="1" applyBorder="1"/>
    <xf numFmtId="0" fontId="2" fillId="6" borderId="25"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0" fillId="6" borderId="25" xfId="0" applyFill="1" applyBorder="1"/>
    <xf numFmtId="0" fontId="2" fillId="4" borderId="22" xfId="0" applyFont="1" applyFill="1" applyBorder="1" applyAlignment="1">
      <alignment vertical="center" wrapText="1"/>
    </xf>
    <xf numFmtId="0" fontId="4" fillId="4" borderId="35" xfId="0" applyFont="1" applyFill="1" applyBorder="1" applyAlignment="1">
      <alignment horizontal="center" vertical="center" wrapText="1"/>
    </xf>
    <xf numFmtId="165" fontId="3" fillId="4" borderId="35" xfId="0" applyNumberFormat="1" applyFont="1" applyFill="1" applyBorder="1" applyAlignment="1">
      <alignment horizontal="center" vertical="center"/>
    </xf>
    <xf numFmtId="0" fontId="0" fillId="4" borderId="35" xfId="0" applyFill="1" applyBorder="1"/>
    <xf numFmtId="0" fontId="0" fillId="4" borderId="26" xfId="0" applyFill="1" applyBorder="1"/>
    <xf numFmtId="0" fontId="0" fillId="0" borderId="35" xfId="0" applyFill="1" applyBorder="1"/>
    <xf numFmtId="0" fontId="0" fillId="0" borderId="1" xfId="0" applyFill="1" applyBorder="1" applyAlignment="1">
      <alignment wrapText="1"/>
    </xf>
    <xf numFmtId="0" fontId="0" fillId="0" borderId="6" xfId="0" applyBorder="1" applyAlignment="1">
      <alignment horizontal="left"/>
    </xf>
    <xf numFmtId="0" fontId="0" fillId="0" borderId="1" xfId="0" applyBorder="1" applyAlignment="1">
      <alignment horizontal="left"/>
    </xf>
    <xf numFmtId="0" fontId="0" fillId="0" borderId="6" xfId="0" applyFill="1" applyBorder="1" applyAlignment="1">
      <alignment horizontal="left"/>
    </xf>
    <xf numFmtId="0" fontId="0" fillId="0" borderId="1" xfId="0" applyFill="1" applyBorder="1" applyAlignment="1">
      <alignment horizontal="left"/>
    </xf>
    <xf numFmtId="0" fontId="2" fillId="0" borderId="31"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2" fontId="3" fillId="0" borderId="1" xfId="0" applyNumberFormat="1" applyFont="1" applyFill="1" applyBorder="1" applyAlignment="1">
      <alignment horizontal="right" vertical="center"/>
    </xf>
    <xf numFmtId="165" fontId="3" fillId="0" borderId="7" xfId="0" applyNumberFormat="1" applyFont="1" applyFill="1" applyBorder="1" applyAlignment="1">
      <alignment horizontal="right" vertical="center"/>
    </xf>
    <xf numFmtId="165" fontId="2" fillId="0" borderId="8" xfId="0" applyNumberFormat="1" applyFont="1" applyBorder="1"/>
    <xf numFmtId="0" fontId="0" fillId="0" borderId="1" xfId="0" applyBorder="1" applyAlignment="1">
      <alignment horizontal="right"/>
    </xf>
    <xf numFmtId="0" fontId="0" fillId="0" borderId="7" xfId="0" applyBorder="1" applyAlignment="1">
      <alignment horizontal="right"/>
    </xf>
    <xf numFmtId="0" fontId="0" fillId="0" borderId="1" xfId="0" applyFill="1" applyBorder="1" applyAlignment="1">
      <alignment horizontal="right"/>
    </xf>
    <xf numFmtId="165" fontId="2" fillId="0" borderId="8" xfId="0" applyNumberFormat="1" applyFont="1" applyBorder="1" applyAlignment="1">
      <alignment horizontal="right"/>
    </xf>
    <xf numFmtId="0" fontId="0" fillId="0" borderId="0" xfId="0" applyFill="1" applyBorder="1" applyAlignment="1">
      <alignment horizontal="left"/>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1" xfId="0" applyFont="1" applyFill="1" applyBorder="1" applyAlignment="1">
      <alignment horizontal="center" vertical="center" wrapText="1"/>
    </xf>
    <xf numFmtId="2" fontId="6" fillId="0" borderId="1" xfId="0" applyNumberFormat="1" applyFont="1" applyFill="1" applyBorder="1" applyAlignment="1">
      <alignment horizontal="right" vertical="center"/>
    </xf>
    <xf numFmtId="165" fontId="6" fillId="0" borderId="1" xfId="0" applyNumberFormat="1" applyFont="1" applyFill="1" applyBorder="1" applyAlignment="1">
      <alignment horizontal="right" vertical="center"/>
    </xf>
    <xf numFmtId="165" fontId="6" fillId="0" borderId="7" xfId="0" applyNumberFormat="1" applyFont="1" applyFill="1" applyBorder="1" applyAlignment="1">
      <alignment horizontal="right" vertical="center"/>
    </xf>
    <xf numFmtId="2" fontId="7" fillId="0" borderId="1" xfId="0" applyNumberFormat="1" applyFont="1" applyFill="1" applyBorder="1" applyAlignment="1">
      <alignment horizontal="right" vertical="center"/>
    </xf>
    <xf numFmtId="165" fontId="7" fillId="0" borderId="1" xfId="0" applyNumberFormat="1" applyFont="1" applyFill="1" applyBorder="1" applyAlignment="1">
      <alignment horizontal="right" vertical="center"/>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7" xfId="0" applyFont="1" applyFill="1" applyBorder="1" applyAlignment="1">
      <alignment horizontal="center" vertical="center" wrapText="1"/>
    </xf>
    <xf numFmtId="165" fontId="7" fillId="0" borderId="7" xfId="0" applyNumberFormat="1" applyFont="1" applyFill="1" applyBorder="1" applyAlignment="1">
      <alignment horizontal="right" vertical="center"/>
    </xf>
    <xf numFmtId="0" fontId="11" fillId="2" borderId="14"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2" fillId="0" borderId="36" xfId="0" applyFont="1" applyBorder="1" applyAlignment="1">
      <alignment horizontal="center" wrapText="1"/>
    </xf>
    <xf numFmtId="0" fontId="2" fillId="0" borderId="37" xfId="0" applyFont="1" applyBorder="1" applyAlignment="1">
      <alignment horizontal="center" wrapText="1"/>
    </xf>
    <xf numFmtId="165" fontId="2" fillId="0" borderId="38" xfId="0" applyNumberFormat="1" applyFont="1" applyBorder="1"/>
    <xf numFmtId="2" fontId="3" fillId="0" borderId="7" xfId="0" applyNumberFormat="1" applyFont="1" applyFill="1" applyBorder="1" applyAlignment="1">
      <alignment horizontal="right" vertical="center"/>
    </xf>
    <xf numFmtId="0" fontId="11" fillId="2" borderId="22"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165" fontId="3" fillId="0" borderId="8" xfId="0" applyNumberFormat="1" applyFont="1" applyBorder="1" applyAlignment="1">
      <alignment horizontal="right"/>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2" fontId="7" fillId="0" borderId="1" xfId="0" applyNumberFormat="1" applyFont="1" applyFill="1" applyBorder="1" applyAlignment="1">
      <alignment horizontal="left" vertical="center"/>
    </xf>
    <xf numFmtId="165" fontId="7" fillId="0" borderId="1" xfId="0" applyNumberFormat="1" applyFont="1" applyFill="1" applyBorder="1" applyAlignment="1">
      <alignment horizontal="left" vertical="center"/>
    </xf>
    <xf numFmtId="165" fontId="7" fillId="0" borderId="7" xfId="0" applyNumberFormat="1" applyFont="1" applyFill="1"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right" vertical="center"/>
    </xf>
    <xf numFmtId="0" fontId="0" fillId="0" borderId="7" xfId="0" applyBorder="1" applyAlignment="1">
      <alignment horizontal="right" vertical="center"/>
    </xf>
    <xf numFmtId="0" fontId="0" fillId="0" borderId="6" xfId="0" applyBorder="1" applyAlignment="1">
      <alignment vertical="center"/>
    </xf>
    <xf numFmtId="0" fontId="0" fillId="0" borderId="1" xfId="0"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horizontal="right" vertical="center"/>
    </xf>
    <xf numFmtId="0" fontId="0" fillId="0" borderId="7" xfId="0" applyBorder="1" applyAlignment="1">
      <alignment vertical="center"/>
    </xf>
    <xf numFmtId="0" fontId="0" fillId="0" borderId="7" xfId="0" applyBorder="1" applyAlignment="1">
      <alignment horizontal="center"/>
    </xf>
    <xf numFmtId="0" fontId="0" fillId="0" borderId="0" xfId="0" applyFill="1" applyBorder="1" applyAlignment="1">
      <alignment horizontal="left" vertical="center"/>
    </xf>
    <xf numFmtId="0" fontId="3" fillId="7" borderId="9"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12" fillId="0" borderId="0" xfId="0" applyFont="1" applyAlignment="1">
      <alignment vertical="center"/>
    </xf>
    <xf numFmtId="0" fontId="3" fillId="7" borderId="11"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9"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6" fillId="7"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7" borderId="1" xfId="1" applyFont="1" applyFill="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left" vertical="top"/>
    </xf>
    <xf numFmtId="0" fontId="2" fillId="0" borderId="11" xfId="0" applyFont="1" applyBorder="1" applyAlignment="1">
      <alignment horizontal="center"/>
    </xf>
    <xf numFmtId="0" fontId="2" fillId="0" borderId="2" xfId="0" applyFont="1" applyBorder="1" applyAlignment="1">
      <alignment horizontal="center"/>
    </xf>
    <xf numFmtId="0" fontId="2" fillId="7" borderId="1"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12" xfId="0" applyFont="1" applyFill="1" applyBorder="1" applyAlignment="1">
      <alignment horizontal="center" vertical="center"/>
    </xf>
    <xf numFmtId="0" fontId="2" fillId="7" borderId="29" xfId="0" applyFont="1" applyFill="1" applyBorder="1" applyAlignment="1">
      <alignment horizontal="center" vertical="center"/>
    </xf>
    <xf numFmtId="0" fontId="10" fillId="0" borderId="1" xfId="0" applyFont="1" applyBorder="1" applyAlignment="1">
      <alignment horizontal="left"/>
    </xf>
    <xf numFmtId="4" fontId="3" fillId="0" borderId="1" xfId="0" applyNumberFormat="1" applyFont="1" applyFill="1" applyBorder="1" applyAlignment="1">
      <alignment horizontal="right" vertical="center"/>
    </xf>
    <xf numFmtId="4" fontId="0" fillId="0" borderId="1" xfId="0" applyNumberFormat="1" applyBorder="1"/>
    <xf numFmtId="4" fontId="0" fillId="0" borderId="7" xfId="0" applyNumberFormat="1" applyBorder="1"/>
    <xf numFmtId="4" fontId="0" fillId="0" borderId="1" xfId="0" applyNumberFormat="1" applyBorder="1" applyAlignment="1">
      <alignment horizontal="right"/>
    </xf>
    <xf numFmtId="2" fontId="13" fillId="0" borderId="1" xfId="0" applyNumberFormat="1" applyFont="1" applyFill="1" applyBorder="1" applyAlignment="1">
      <alignment horizontal="right" vertical="center"/>
    </xf>
    <xf numFmtId="4" fontId="3" fillId="0" borderId="7" xfId="0" applyNumberFormat="1" applyFont="1" applyFill="1" applyBorder="1" applyAlignment="1">
      <alignment horizontal="right" vertical="center"/>
    </xf>
    <xf numFmtId="0" fontId="14" fillId="0" borderId="11" xfId="0" applyFont="1" applyBorder="1" applyAlignment="1">
      <alignment horizontal="left"/>
    </xf>
    <xf numFmtId="0" fontId="14" fillId="0" borderId="30" xfId="0" applyFont="1" applyBorder="1" applyAlignment="1">
      <alignment horizontal="left"/>
    </xf>
    <xf numFmtId="0" fontId="14" fillId="0" borderId="2" xfId="0" applyFont="1" applyBorder="1" applyAlignment="1">
      <alignment horizontal="left"/>
    </xf>
    <xf numFmtId="0" fontId="15" fillId="3" borderId="1" xfId="0" applyFont="1" applyFill="1" applyBorder="1" applyAlignment="1">
      <alignment horizontal="center" vertical="center" wrapText="1"/>
    </xf>
  </cellXfs>
  <cellStyles count="2">
    <cellStyle name="Įprastas" xfId="0" builtinId="0"/>
    <cellStyle name="Normal 2" xfId="1"/>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O120"/>
  <sheetViews>
    <sheetView tabSelected="1" topLeftCell="B1" zoomScale="80" zoomScaleNormal="80" workbookViewId="0">
      <selection activeCell="H42" sqref="H42"/>
    </sheetView>
  </sheetViews>
  <sheetFormatPr defaultRowHeight="15.75" x14ac:dyDescent="0.25"/>
  <cols>
    <col min="3" max="3" width="14.625" customWidth="1"/>
    <col min="4" max="4" width="28" customWidth="1"/>
    <col min="5" max="5" width="19" customWidth="1"/>
    <col min="6" max="6" width="24.5" customWidth="1"/>
    <col min="7" max="7" width="22.75" customWidth="1"/>
    <col min="8" max="8" width="19.5" customWidth="1"/>
    <col min="9" max="9" width="15" customWidth="1"/>
    <col min="10" max="10" width="31.125" customWidth="1"/>
    <col min="11" max="11" width="21.5" customWidth="1"/>
    <col min="12" max="12" width="22.375" customWidth="1"/>
    <col min="13" max="13" width="22.5" customWidth="1"/>
    <col min="15" max="15" width="23.5" customWidth="1"/>
  </cols>
  <sheetData>
    <row r="1" spans="3:13" s="1" customFormat="1" ht="16.5" thickBot="1" x14ac:dyDescent="0.3"/>
    <row r="2" spans="3:13" ht="31.5" customHeight="1" thickBot="1" x14ac:dyDescent="0.3">
      <c r="C2" s="74" t="s">
        <v>41</v>
      </c>
      <c r="D2" s="75"/>
      <c r="E2" s="75"/>
      <c r="F2" s="75"/>
      <c r="G2" s="75"/>
      <c r="H2" s="75"/>
      <c r="I2" s="75"/>
      <c r="J2" s="75"/>
      <c r="K2" s="75"/>
      <c r="L2" s="75"/>
      <c r="M2" s="76"/>
    </row>
    <row r="3" spans="3:13" ht="16.5" customHeight="1" x14ac:dyDescent="0.25">
      <c r="C3" s="36" t="s">
        <v>42</v>
      </c>
      <c r="D3" s="37"/>
      <c r="E3" s="37"/>
      <c r="F3" s="37"/>
      <c r="G3" s="38"/>
      <c r="H3" s="11"/>
      <c r="I3" s="36" t="s">
        <v>43</v>
      </c>
      <c r="J3" s="37"/>
      <c r="K3" s="37"/>
      <c r="L3" s="37"/>
      <c r="M3" s="38"/>
    </row>
    <row r="4" spans="3:13" ht="63" x14ac:dyDescent="0.25">
      <c r="C4" s="33" t="s">
        <v>1</v>
      </c>
      <c r="D4" s="19" t="s">
        <v>45</v>
      </c>
      <c r="E4" s="19" t="s">
        <v>2</v>
      </c>
      <c r="F4" s="19" t="s">
        <v>44</v>
      </c>
      <c r="G4" s="39" t="s">
        <v>35</v>
      </c>
      <c r="H4" s="7"/>
      <c r="I4" s="33" t="s">
        <v>1</v>
      </c>
      <c r="J4" s="19" t="s">
        <v>45</v>
      </c>
      <c r="K4" s="19" t="s">
        <v>2</v>
      </c>
      <c r="L4" s="19" t="s">
        <v>46</v>
      </c>
      <c r="M4" s="39" t="s">
        <v>36</v>
      </c>
    </row>
    <row r="5" spans="3:13" x14ac:dyDescent="0.25">
      <c r="C5" s="35" t="s">
        <v>4</v>
      </c>
      <c r="D5" s="20" t="s">
        <v>3</v>
      </c>
      <c r="E5" s="66">
        <v>34.363962395434832</v>
      </c>
      <c r="F5" s="140">
        <v>37280.58</v>
      </c>
      <c r="G5" s="67">
        <f>F5*E5/100</f>
        <v>12811.084492</v>
      </c>
      <c r="H5" s="8"/>
      <c r="I5" s="35" t="s">
        <v>4</v>
      </c>
      <c r="J5" s="20" t="s">
        <v>3</v>
      </c>
      <c r="K5" s="80">
        <v>34.363962395434832</v>
      </c>
      <c r="L5" s="81">
        <v>317.76</v>
      </c>
      <c r="M5" s="82">
        <f>L5*K5/100</f>
        <v>109.19492690773372</v>
      </c>
    </row>
    <row r="6" spans="3:13" x14ac:dyDescent="0.25">
      <c r="C6" s="60" t="s">
        <v>66</v>
      </c>
      <c r="D6" s="61"/>
      <c r="E6" s="61"/>
      <c r="F6" s="61"/>
      <c r="G6" s="62"/>
      <c r="H6" s="8"/>
      <c r="I6" s="60" t="s">
        <v>71</v>
      </c>
      <c r="J6" s="61"/>
      <c r="K6" s="61"/>
      <c r="L6" s="61"/>
      <c r="M6" s="62"/>
    </row>
    <row r="7" spans="3:13" x14ac:dyDescent="0.25">
      <c r="C7" s="56" t="s">
        <v>37</v>
      </c>
      <c r="D7" s="57" t="s">
        <v>47</v>
      </c>
      <c r="E7" s="9">
        <v>100</v>
      </c>
      <c r="F7" s="69">
        <v>0.7</v>
      </c>
      <c r="G7" s="70">
        <f>F7*E7/100</f>
        <v>0.7</v>
      </c>
      <c r="H7" s="27"/>
      <c r="I7" s="26" t="s">
        <v>37</v>
      </c>
      <c r="J7" s="9" t="s">
        <v>47</v>
      </c>
      <c r="K7" s="9">
        <v>100</v>
      </c>
      <c r="L7" s="69" t="s">
        <v>26</v>
      </c>
      <c r="M7" s="70" t="s">
        <v>26</v>
      </c>
    </row>
    <row r="8" spans="3:13" x14ac:dyDescent="0.25">
      <c r="C8" s="56" t="s">
        <v>6</v>
      </c>
      <c r="D8" s="57" t="s">
        <v>5</v>
      </c>
      <c r="E8" s="9">
        <v>50</v>
      </c>
      <c r="F8" s="69" t="s">
        <v>48</v>
      </c>
      <c r="G8" s="70" t="s">
        <v>48</v>
      </c>
      <c r="H8" s="27"/>
      <c r="I8" s="26" t="s">
        <v>6</v>
      </c>
      <c r="J8" s="9" t="s">
        <v>5</v>
      </c>
      <c r="K8" s="9">
        <v>50</v>
      </c>
      <c r="L8" s="69">
        <v>4.63</v>
      </c>
      <c r="M8" s="70">
        <f>L8*K8/100</f>
        <v>2.3149999999999999</v>
      </c>
    </row>
    <row r="9" spans="3:13" ht="17.25" customHeight="1" x14ac:dyDescent="0.25">
      <c r="C9" s="56" t="s">
        <v>8</v>
      </c>
      <c r="D9" s="57" t="s">
        <v>7</v>
      </c>
      <c r="E9" s="9">
        <v>50</v>
      </c>
      <c r="F9" s="69" t="s">
        <v>48</v>
      </c>
      <c r="G9" s="70" t="s">
        <v>48</v>
      </c>
      <c r="H9" s="27"/>
      <c r="I9" s="26" t="s">
        <v>8</v>
      </c>
      <c r="J9" s="9" t="s">
        <v>7</v>
      </c>
      <c r="K9" s="9">
        <v>50</v>
      </c>
      <c r="L9" s="69">
        <v>202.15299999999999</v>
      </c>
      <c r="M9" s="70">
        <f>L9*K9/100</f>
        <v>101.0765</v>
      </c>
    </row>
    <row r="10" spans="3:13" x14ac:dyDescent="0.25">
      <c r="C10" s="58" t="s">
        <v>9</v>
      </c>
      <c r="D10" s="59" t="s">
        <v>11</v>
      </c>
      <c r="E10" s="10">
        <v>100</v>
      </c>
      <c r="F10" s="69" t="s">
        <v>48</v>
      </c>
      <c r="G10" s="70" t="s">
        <v>48</v>
      </c>
      <c r="H10" s="27"/>
      <c r="I10" s="29" t="s">
        <v>9</v>
      </c>
      <c r="J10" s="10" t="s">
        <v>11</v>
      </c>
      <c r="K10" s="10">
        <v>100</v>
      </c>
      <c r="L10" s="69" t="s">
        <v>48</v>
      </c>
      <c r="M10" s="70" t="s">
        <v>48</v>
      </c>
    </row>
    <row r="11" spans="3:13" ht="22.5" customHeight="1" thickBot="1" x14ac:dyDescent="0.3">
      <c r="C11" s="30" t="s">
        <v>38</v>
      </c>
      <c r="D11" s="31"/>
      <c r="E11" s="31"/>
      <c r="F11" s="31"/>
      <c r="G11" s="68">
        <f>G5+G7</f>
        <v>12811.784492000001</v>
      </c>
      <c r="H11" s="32"/>
      <c r="I11" s="30" t="s">
        <v>20</v>
      </c>
      <c r="J11" s="31"/>
      <c r="K11" s="31"/>
      <c r="L11" s="31"/>
      <c r="M11" s="68">
        <f>M5+M8+M9</f>
        <v>212.58642690773371</v>
      </c>
    </row>
    <row r="12" spans="3:13" ht="22.5" customHeight="1" thickBot="1" x14ac:dyDescent="0.3">
      <c r="C12" s="17"/>
      <c r="D12" s="17"/>
      <c r="E12" s="17"/>
      <c r="F12" s="17"/>
      <c r="G12" s="18"/>
      <c r="H12" s="22"/>
      <c r="I12" s="17"/>
      <c r="J12" s="17"/>
      <c r="K12" s="17"/>
      <c r="L12" s="17"/>
      <c r="M12" s="18"/>
    </row>
    <row r="13" spans="3:13" ht="28.5" customHeight="1" thickBot="1" x14ac:dyDescent="0.3">
      <c r="C13" s="74" t="s">
        <v>60</v>
      </c>
      <c r="D13" s="75"/>
      <c r="E13" s="75"/>
      <c r="F13" s="75"/>
      <c r="G13" s="75"/>
      <c r="H13" s="75"/>
      <c r="I13" s="89"/>
      <c r="J13" s="89"/>
      <c r="K13" s="89"/>
      <c r="L13" s="89"/>
      <c r="M13" s="90"/>
    </row>
    <row r="14" spans="3:13" ht="27.75" customHeight="1" x14ac:dyDescent="0.25">
      <c r="C14" s="41" t="s">
        <v>62</v>
      </c>
      <c r="D14" s="25"/>
      <c r="E14" s="25"/>
      <c r="F14" s="25"/>
      <c r="G14" s="42"/>
      <c r="H14" s="49"/>
      <c r="I14" s="36" t="s">
        <v>61</v>
      </c>
      <c r="J14" s="37"/>
      <c r="K14" s="37"/>
      <c r="L14" s="37"/>
      <c r="M14" s="38"/>
    </row>
    <row r="15" spans="3:13" ht="60.75" customHeight="1" x14ac:dyDescent="0.25">
      <c r="C15" s="33" t="s">
        <v>1</v>
      </c>
      <c r="D15" s="19" t="s">
        <v>45</v>
      </c>
      <c r="E15" s="19" t="s">
        <v>2</v>
      </c>
      <c r="F15" s="19" t="s">
        <v>44</v>
      </c>
      <c r="G15" s="39" t="s">
        <v>58</v>
      </c>
      <c r="H15" s="50"/>
      <c r="I15" s="33" t="s">
        <v>1</v>
      </c>
      <c r="J15" s="19" t="s">
        <v>45</v>
      </c>
      <c r="K15" s="19" t="s">
        <v>2</v>
      </c>
      <c r="L15" s="19" t="s">
        <v>46</v>
      </c>
      <c r="M15" s="39" t="s">
        <v>59</v>
      </c>
    </row>
    <row r="16" spans="3:13" ht="21" customHeight="1" x14ac:dyDescent="0.25">
      <c r="C16" s="34" t="s">
        <v>63</v>
      </c>
      <c r="D16" s="21"/>
      <c r="E16" s="21"/>
      <c r="F16" s="21"/>
      <c r="G16" s="40"/>
      <c r="H16" s="51"/>
      <c r="I16" s="35" t="s">
        <v>4</v>
      </c>
      <c r="J16" s="20" t="s">
        <v>3</v>
      </c>
      <c r="K16" s="83" t="s">
        <v>26</v>
      </c>
      <c r="L16" s="84" t="s">
        <v>26</v>
      </c>
      <c r="M16" s="88" t="s">
        <v>26</v>
      </c>
    </row>
    <row r="17" spans="3:14" ht="21" customHeight="1" x14ac:dyDescent="0.25">
      <c r="C17" s="35" t="s">
        <v>4</v>
      </c>
      <c r="D17" s="20" t="s">
        <v>3</v>
      </c>
      <c r="E17" s="66">
        <v>55.419199999999996</v>
      </c>
      <c r="F17" s="140">
        <v>119515.38</v>
      </c>
      <c r="G17" s="67">
        <f>F17*E17/100</f>
        <v>66234.467472959994</v>
      </c>
      <c r="H17" s="51"/>
      <c r="I17" s="60" t="s">
        <v>71</v>
      </c>
      <c r="J17" s="61"/>
      <c r="K17" s="61"/>
      <c r="L17" s="61"/>
      <c r="M17" s="62"/>
    </row>
    <row r="18" spans="3:14" ht="25.5" customHeight="1" x14ac:dyDescent="0.25">
      <c r="C18" s="60" t="s">
        <v>64</v>
      </c>
      <c r="D18" s="61"/>
      <c r="E18" s="61"/>
      <c r="F18" s="61"/>
      <c r="G18" s="62"/>
      <c r="H18" s="52"/>
      <c r="I18" s="109" t="s">
        <v>37</v>
      </c>
      <c r="J18" s="110" t="s">
        <v>47</v>
      </c>
      <c r="K18" s="107">
        <v>100</v>
      </c>
      <c r="L18" s="107" t="s">
        <v>48</v>
      </c>
      <c r="M18" s="108" t="s">
        <v>48</v>
      </c>
    </row>
    <row r="19" spans="3:14" ht="18" customHeight="1" x14ac:dyDescent="0.25">
      <c r="C19" s="35" t="s">
        <v>4</v>
      </c>
      <c r="D19" s="20" t="s">
        <v>3</v>
      </c>
      <c r="E19" s="9">
        <v>52.41</v>
      </c>
      <c r="F19" s="141">
        <v>19962.189999999999</v>
      </c>
      <c r="G19" s="142">
        <f>F19*E19/100</f>
        <v>10462.183778999999</v>
      </c>
      <c r="H19" s="52"/>
      <c r="I19" s="109" t="s">
        <v>6</v>
      </c>
      <c r="J19" s="110" t="s">
        <v>5</v>
      </c>
      <c r="K19" s="107">
        <v>50</v>
      </c>
      <c r="L19" s="107" t="s">
        <v>48</v>
      </c>
      <c r="M19" s="108" t="s">
        <v>48</v>
      </c>
    </row>
    <row r="20" spans="3:14" ht="23.25" customHeight="1" x14ac:dyDescent="0.25">
      <c r="C20" s="63" t="s">
        <v>65</v>
      </c>
      <c r="D20" s="64"/>
      <c r="E20" s="64"/>
      <c r="F20" s="64"/>
      <c r="G20" s="65"/>
      <c r="H20" s="52"/>
      <c r="I20" s="109" t="s">
        <v>8</v>
      </c>
      <c r="J20" s="110" t="s">
        <v>7</v>
      </c>
      <c r="K20" s="107">
        <v>50</v>
      </c>
      <c r="L20" s="107" t="s">
        <v>48</v>
      </c>
      <c r="M20" s="108" t="s">
        <v>48</v>
      </c>
    </row>
    <row r="21" spans="3:14" ht="17.25" customHeight="1" x14ac:dyDescent="0.25">
      <c r="C21" s="35" t="s">
        <v>4</v>
      </c>
      <c r="D21" s="20" t="s">
        <v>3</v>
      </c>
      <c r="E21" s="9">
        <v>43.529899999999998</v>
      </c>
      <c r="F21" s="141">
        <v>10776.86</v>
      </c>
      <c r="G21" s="142">
        <f>F21*E21/100</f>
        <v>4691.1563811400001</v>
      </c>
      <c r="H21" s="52"/>
      <c r="I21" s="111" t="s">
        <v>9</v>
      </c>
      <c r="J21" s="112" t="s">
        <v>11</v>
      </c>
      <c r="K21" s="113">
        <v>100</v>
      </c>
      <c r="L21" s="107" t="s">
        <v>48</v>
      </c>
      <c r="M21" s="108" t="s">
        <v>48</v>
      </c>
    </row>
    <row r="22" spans="3:14" ht="29.25" customHeight="1" thickBot="1" x14ac:dyDescent="0.3">
      <c r="C22" s="60" t="s">
        <v>66</v>
      </c>
      <c r="D22" s="61"/>
      <c r="E22" s="61"/>
      <c r="F22" s="61"/>
      <c r="G22" s="62"/>
      <c r="H22" s="53"/>
      <c r="I22" s="91" t="s">
        <v>20</v>
      </c>
      <c r="J22" s="92"/>
      <c r="K22" s="92"/>
      <c r="L22" s="92"/>
      <c r="M22" s="93">
        <v>0</v>
      </c>
    </row>
    <row r="23" spans="3:14" ht="19.5" customHeight="1" x14ac:dyDescent="0.25">
      <c r="C23" s="105" t="s">
        <v>26</v>
      </c>
      <c r="D23" s="106" t="s">
        <v>26</v>
      </c>
      <c r="E23" s="107" t="s">
        <v>26</v>
      </c>
      <c r="F23" s="107" t="s">
        <v>26</v>
      </c>
      <c r="G23" s="108" t="s">
        <v>26</v>
      </c>
      <c r="H23" s="24"/>
      <c r="I23" s="17"/>
      <c r="J23" s="17"/>
      <c r="K23" s="17"/>
      <c r="L23" s="17"/>
      <c r="M23" s="18"/>
      <c r="N23" s="1"/>
    </row>
    <row r="24" spans="3:14" ht="15" customHeight="1" thickBot="1" x14ac:dyDescent="0.3">
      <c r="C24" s="30" t="s">
        <v>38</v>
      </c>
      <c r="D24" s="31"/>
      <c r="E24" s="31"/>
      <c r="F24" s="31"/>
      <c r="G24" s="68">
        <f>G17+G19+G21</f>
        <v>81387.80763309999</v>
      </c>
      <c r="H24" s="54"/>
      <c r="I24" s="17"/>
      <c r="J24" s="17"/>
      <c r="K24" s="17"/>
      <c r="L24" s="17"/>
      <c r="M24" s="18"/>
      <c r="N24" s="1"/>
    </row>
    <row r="25" spans="3:14" ht="19.5" customHeight="1" thickBot="1" x14ac:dyDescent="0.3">
      <c r="C25" s="17"/>
      <c r="D25" s="17"/>
      <c r="E25" s="17"/>
      <c r="F25" s="17"/>
      <c r="G25" s="18"/>
      <c r="H25" s="22"/>
      <c r="I25" s="17"/>
      <c r="J25" s="17"/>
      <c r="K25" s="17"/>
      <c r="L25" s="17"/>
      <c r="M25" s="18"/>
      <c r="N25" s="1"/>
    </row>
    <row r="26" spans="3:14" ht="30.75" customHeight="1" thickBot="1" x14ac:dyDescent="0.3">
      <c r="C26" s="77" t="s">
        <v>49</v>
      </c>
      <c r="D26" s="78"/>
      <c r="E26" s="78"/>
      <c r="F26" s="78"/>
      <c r="G26" s="78"/>
      <c r="H26" s="78"/>
      <c r="I26" s="78"/>
      <c r="J26" s="78"/>
      <c r="K26" s="78"/>
      <c r="L26" s="78"/>
      <c r="M26" s="79"/>
    </row>
    <row r="27" spans="3:14" ht="24.75" customHeight="1" x14ac:dyDescent="0.25">
      <c r="C27" s="85" t="s">
        <v>50</v>
      </c>
      <c r="D27" s="86"/>
      <c r="E27" s="86"/>
      <c r="F27" s="86"/>
      <c r="G27" s="87"/>
      <c r="H27" s="27"/>
      <c r="I27" s="36" t="s">
        <v>43</v>
      </c>
      <c r="J27" s="37"/>
      <c r="K27" s="37"/>
      <c r="L27" s="37"/>
      <c r="M27" s="38"/>
    </row>
    <row r="28" spans="3:14" ht="63" x14ac:dyDescent="0.25">
      <c r="C28" s="33" t="s">
        <v>1</v>
      </c>
      <c r="D28" s="19" t="s">
        <v>45</v>
      </c>
      <c r="E28" s="19" t="s">
        <v>2</v>
      </c>
      <c r="F28" s="19" t="s">
        <v>44</v>
      </c>
      <c r="G28" s="39" t="s">
        <v>35</v>
      </c>
      <c r="H28" s="27"/>
      <c r="I28" s="33" t="s">
        <v>1</v>
      </c>
      <c r="J28" s="19" t="s">
        <v>45</v>
      </c>
      <c r="K28" s="19" t="s">
        <v>2</v>
      </c>
      <c r="L28" s="19" t="s">
        <v>46</v>
      </c>
      <c r="M28" s="39" t="s">
        <v>36</v>
      </c>
    </row>
    <row r="29" spans="3:14" x14ac:dyDescent="0.25">
      <c r="C29" s="35" t="s">
        <v>4</v>
      </c>
      <c r="D29" s="20" t="s">
        <v>3</v>
      </c>
      <c r="E29" s="66">
        <v>33.355401999999998</v>
      </c>
      <c r="F29" s="140">
        <v>108780.79</v>
      </c>
      <c r="G29" s="67">
        <f>F29*E29/100</f>
        <v>36284.269803275798</v>
      </c>
      <c r="H29" s="27"/>
      <c r="I29" s="35" t="s">
        <v>4</v>
      </c>
      <c r="J29" s="20" t="s">
        <v>3</v>
      </c>
      <c r="K29" s="83" t="s">
        <v>26</v>
      </c>
      <c r="L29" s="84" t="s">
        <v>26</v>
      </c>
      <c r="M29" s="88" t="s">
        <v>26</v>
      </c>
    </row>
    <row r="30" spans="3:14" x14ac:dyDescent="0.25">
      <c r="C30" s="60" t="s">
        <v>66</v>
      </c>
      <c r="D30" s="61"/>
      <c r="E30" s="61"/>
      <c r="F30" s="61"/>
      <c r="G30" s="62"/>
      <c r="H30" s="27"/>
      <c r="I30" s="60" t="s">
        <v>71</v>
      </c>
      <c r="J30" s="61"/>
      <c r="K30" s="61"/>
      <c r="L30" s="61"/>
      <c r="M30" s="62"/>
    </row>
    <row r="31" spans="3:14" ht="15.75" customHeight="1" x14ac:dyDescent="0.25">
      <c r="C31" s="26" t="s">
        <v>37</v>
      </c>
      <c r="D31" s="9" t="s">
        <v>47</v>
      </c>
      <c r="E31" s="69">
        <v>100</v>
      </c>
      <c r="F31" s="69" t="s">
        <v>48</v>
      </c>
      <c r="G31" s="70" t="s">
        <v>48</v>
      </c>
      <c r="H31" s="27"/>
      <c r="I31" s="26" t="s">
        <v>37</v>
      </c>
      <c r="J31" s="9" t="s">
        <v>47</v>
      </c>
      <c r="K31" s="69">
        <v>100</v>
      </c>
      <c r="L31" s="69" t="s">
        <v>48</v>
      </c>
      <c r="M31" s="70" t="s">
        <v>48</v>
      </c>
    </row>
    <row r="32" spans="3:14" x14ac:dyDescent="0.25">
      <c r="C32" s="26" t="s">
        <v>6</v>
      </c>
      <c r="D32" s="9" t="s">
        <v>5</v>
      </c>
      <c r="E32" s="69">
        <v>50</v>
      </c>
      <c r="F32" s="69" t="s">
        <v>48</v>
      </c>
      <c r="G32" s="70" t="s">
        <v>48</v>
      </c>
      <c r="H32" s="27"/>
      <c r="I32" s="26" t="s">
        <v>6</v>
      </c>
      <c r="J32" s="9" t="s">
        <v>5</v>
      </c>
      <c r="K32" s="69">
        <v>50</v>
      </c>
      <c r="L32" s="69" t="s">
        <v>48</v>
      </c>
      <c r="M32" s="70" t="s">
        <v>48</v>
      </c>
    </row>
    <row r="33" spans="3:15" x14ac:dyDescent="0.25">
      <c r="C33" s="26" t="s">
        <v>8</v>
      </c>
      <c r="D33" s="9" t="s">
        <v>7</v>
      </c>
      <c r="E33" s="69">
        <v>50</v>
      </c>
      <c r="F33" s="69" t="s">
        <v>48</v>
      </c>
      <c r="G33" s="70" t="s">
        <v>48</v>
      </c>
      <c r="H33" s="27"/>
      <c r="I33" s="26" t="s">
        <v>8</v>
      </c>
      <c r="J33" s="9" t="s">
        <v>7</v>
      </c>
      <c r="K33" s="69">
        <v>50</v>
      </c>
      <c r="L33" s="69" t="s">
        <v>48</v>
      </c>
      <c r="M33" s="70" t="s">
        <v>48</v>
      </c>
    </row>
    <row r="34" spans="3:15" x14ac:dyDescent="0.25">
      <c r="C34" s="29" t="s">
        <v>9</v>
      </c>
      <c r="D34" s="10" t="s">
        <v>11</v>
      </c>
      <c r="E34" s="71">
        <v>100</v>
      </c>
      <c r="F34" s="69" t="s">
        <v>48</v>
      </c>
      <c r="G34" s="70" t="s">
        <v>48</v>
      </c>
      <c r="H34" s="27"/>
      <c r="I34" s="29" t="s">
        <v>9</v>
      </c>
      <c r="J34" s="10" t="s">
        <v>11</v>
      </c>
      <c r="K34" s="71">
        <v>100</v>
      </c>
      <c r="L34" s="69" t="s">
        <v>48</v>
      </c>
      <c r="M34" s="70" t="s">
        <v>48</v>
      </c>
    </row>
    <row r="35" spans="3:15" x14ac:dyDescent="0.25">
      <c r="C35" s="29" t="s">
        <v>14</v>
      </c>
      <c r="D35" s="10" t="s">
        <v>13</v>
      </c>
      <c r="E35" s="71">
        <v>50</v>
      </c>
      <c r="F35" s="143">
        <v>52.036000000000001</v>
      </c>
      <c r="G35" s="70">
        <f>E35*F35/100</f>
        <v>26.018000000000001</v>
      </c>
      <c r="H35" s="27"/>
      <c r="I35" s="29" t="s">
        <v>14</v>
      </c>
      <c r="J35" s="10" t="s">
        <v>13</v>
      </c>
      <c r="K35" s="71">
        <v>50</v>
      </c>
      <c r="L35" s="143">
        <v>52.036000000000001</v>
      </c>
      <c r="M35" s="70">
        <f>K35*L35/100</f>
        <v>26.018000000000001</v>
      </c>
    </row>
    <row r="36" spans="3:15" x14ac:dyDescent="0.25">
      <c r="C36" s="29" t="s">
        <v>16</v>
      </c>
      <c r="D36" s="10" t="s">
        <v>15</v>
      </c>
      <c r="E36" s="71">
        <v>50</v>
      </c>
      <c r="F36" s="143">
        <v>1466.38</v>
      </c>
      <c r="G36" s="70">
        <f t="shared" ref="G36:G37" si="0">E36*F36/100</f>
        <v>733.19</v>
      </c>
      <c r="H36" s="27"/>
      <c r="I36" s="29" t="s">
        <v>16</v>
      </c>
      <c r="J36" s="10" t="s">
        <v>15</v>
      </c>
      <c r="K36" s="71">
        <v>50</v>
      </c>
      <c r="L36" s="143">
        <v>1466.38</v>
      </c>
      <c r="M36" s="70">
        <f t="shared" ref="M36:M37" si="1">K36*L36/100</f>
        <v>733.19</v>
      </c>
    </row>
    <row r="37" spans="3:15" x14ac:dyDescent="0.25">
      <c r="C37" s="29" t="s">
        <v>18</v>
      </c>
      <c r="D37" s="10" t="s">
        <v>17</v>
      </c>
      <c r="E37" s="71">
        <v>50</v>
      </c>
      <c r="F37" s="143">
        <v>1025.3</v>
      </c>
      <c r="G37" s="70">
        <f t="shared" si="0"/>
        <v>512.65</v>
      </c>
      <c r="H37" s="27"/>
      <c r="I37" s="29" t="s">
        <v>18</v>
      </c>
      <c r="J37" s="10" t="s">
        <v>17</v>
      </c>
      <c r="K37" s="71">
        <v>50</v>
      </c>
      <c r="L37" s="143">
        <v>1025.3</v>
      </c>
      <c r="M37" s="70">
        <f t="shared" si="1"/>
        <v>512.65</v>
      </c>
    </row>
    <row r="38" spans="3:15" ht="16.5" thickBot="1" x14ac:dyDescent="0.3">
      <c r="C38" s="30" t="s">
        <v>38</v>
      </c>
      <c r="D38" s="31"/>
      <c r="E38" s="31"/>
      <c r="F38" s="31"/>
      <c r="G38" s="68">
        <f>G29+G35+G36+G37</f>
        <v>37556.127803275798</v>
      </c>
      <c r="H38" s="43"/>
      <c r="I38" s="30" t="s">
        <v>20</v>
      </c>
      <c r="J38" s="31"/>
      <c r="K38" s="31"/>
      <c r="L38" s="31"/>
      <c r="M38" s="68">
        <f>M35+M36+M37</f>
        <v>1271.8580000000002</v>
      </c>
    </row>
    <row r="39" spans="3:15" ht="16.5" thickBot="1" x14ac:dyDescent="0.3">
      <c r="H39" s="23"/>
    </row>
    <row r="40" spans="3:15" ht="31.5" customHeight="1" thickBot="1" x14ac:dyDescent="0.3">
      <c r="C40" s="77" t="s">
        <v>69</v>
      </c>
      <c r="D40" s="78"/>
      <c r="E40" s="78"/>
      <c r="F40" s="78"/>
      <c r="G40" s="78"/>
      <c r="H40" s="78"/>
      <c r="I40" s="78"/>
      <c r="J40" s="78"/>
      <c r="K40" s="78"/>
      <c r="L40" s="78"/>
      <c r="M40" s="79"/>
    </row>
    <row r="41" spans="3:15" ht="27.75" customHeight="1" x14ac:dyDescent="0.25">
      <c r="C41" s="36" t="s">
        <v>50</v>
      </c>
      <c r="D41" s="37"/>
      <c r="E41" s="37"/>
      <c r="F41" s="37"/>
      <c r="G41" s="38"/>
      <c r="H41" s="44"/>
      <c r="I41" s="36" t="s">
        <v>43</v>
      </c>
      <c r="J41" s="37"/>
      <c r="K41" s="37"/>
      <c r="L41" s="37"/>
      <c r="M41" s="38"/>
      <c r="O41" t="s">
        <v>72</v>
      </c>
    </row>
    <row r="42" spans="3:15" ht="63" x14ac:dyDescent="0.25">
      <c r="C42" s="33" t="s">
        <v>1</v>
      </c>
      <c r="D42" s="19" t="s">
        <v>45</v>
      </c>
      <c r="E42" s="19" t="s">
        <v>2</v>
      </c>
      <c r="F42" s="19" t="s">
        <v>44</v>
      </c>
      <c r="G42" s="39" t="s">
        <v>35</v>
      </c>
      <c r="H42" s="44"/>
      <c r="I42" s="33" t="s">
        <v>1</v>
      </c>
      <c r="J42" s="19" t="s">
        <v>45</v>
      </c>
      <c r="K42" s="19" t="s">
        <v>2</v>
      </c>
      <c r="L42" s="19" t="s">
        <v>46</v>
      </c>
      <c r="M42" s="39" t="s">
        <v>36</v>
      </c>
      <c r="O42" s="116" t="s">
        <v>68</v>
      </c>
    </row>
    <row r="43" spans="3:15" x14ac:dyDescent="0.25">
      <c r="C43" s="35" t="s">
        <v>4</v>
      </c>
      <c r="D43" s="20" t="s">
        <v>3</v>
      </c>
      <c r="E43" s="66" t="s">
        <v>67</v>
      </c>
      <c r="F43" s="66" t="s">
        <v>67</v>
      </c>
      <c r="G43" s="94" t="s">
        <v>67</v>
      </c>
      <c r="H43" s="44"/>
      <c r="I43" s="35" t="s">
        <v>4</v>
      </c>
      <c r="J43" s="20" t="s">
        <v>3</v>
      </c>
      <c r="K43" s="144" t="s">
        <v>70</v>
      </c>
      <c r="L43" s="81">
        <v>11133.24</v>
      </c>
      <c r="M43" s="82">
        <f>L43*52.95/100</f>
        <v>5895.050580000001</v>
      </c>
      <c r="O43" t="s">
        <v>73</v>
      </c>
    </row>
    <row r="44" spans="3:15" x14ac:dyDescent="0.25">
      <c r="C44" s="60" t="s">
        <v>66</v>
      </c>
      <c r="D44" s="61"/>
      <c r="E44" s="61"/>
      <c r="F44" s="61"/>
      <c r="G44" s="62"/>
      <c r="H44" s="44"/>
      <c r="I44" s="60" t="s">
        <v>71</v>
      </c>
      <c r="J44" s="61"/>
      <c r="K44" s="61"/>
      <c r="L44" s="61"/>
      <c r="M44" s="62"/>
    </row>
    <row r="45" spans="3:15" ht="15.75" customHeight="1" x14ac:dyDescent="0.25">
      <c r="C45" s="26" t="s">
        <v>37</v>
      </c>
      <c r="D45" s="9" t="s">
        <v>47</v>
      </c>
      <c r="E45" s="66" t="s">
        <v>67</v>
      </c>
      <c r="F45" s="66" t="s">
        <v>67</v>
      </c>
      <c r="G45" s="94" t="s">
        <v>67</v>
      </c>
      <c r="H45" s="44"/>
      <c r="I45" s="26" t="s">
        <v>37</v>
      </c>
      <c r="J45" s="9" t="s">
        <v>47</v>
      </c>
      <c r="K45" s="69">
        <v>100</v>
      </c>
      <c r="L45" s="69" t="s">
        <v>48</v>
      </c>
      <c r="M45" s="70" t="s">
        <v>48</v>
      </c>
    </row>
    <row r="46" spans="3:15" x14ac:dyDescent="0.25">
      <c r="C46" s="26" t="s">
        <v>6</v>
      </c>
      <c r="D46" s="9" t="s">
        <v>5</v>
      </c>
      <c r="E46" s="66" t="s">
        <v>67</v>
      </c>
      <c r="F46" s="66" t="s">
        <v>67</v>
      </c>
      <c r="G46" s="94" t="s">
        <v>67</v>
      </c>
      <c r="H46" s="44"/>
      <c r="I46" s="26" t="s">
        <v>6</v>
      </c>
      <c r="J46" s="9" t="s">
        <v>5</v>
      </c>
      <c r="K46" s="69">
        <v>50</v>
      </c>
      <c r="L46" s="69">
        <v>21.617999999999999</v>
      </c>
      <c r="M46" s="70">
        <f>L46*K46/100</f>
        <v>10.808999999999999</v>
      </c>
      <c r="O46" s="73"/>
    </row>
    <row r="47" spans="3:15" x14ac:dyDescent="0.25">
      <c r="C47" s="26" t="s">
        <v>8</v>
      </c>
      <c r="D47" s="9" t="s">
        <v>7</v>
      </c>
      <c r="E47" s="66" t="s">
        <v>67</v>
      </c>
      <c r="F47" s="66" t="s">
        <v>67</v>
      </c>
      <c r="G47" s="94" t="s">
        <v>67</v>
      </c>
      <c r="H47" s="44"/>
      <c r="I47" s="26" t="s">
        <v>8</v>
      </c>
      <c r="J47" s="9" t="s">
        <v>7</v>
      </c>
      <c r="K47" s="69">
        <v>50</v>
      </c>
      <c r="L47" s="69">
        <v>55.48</v>
      </c>
      <c r="M47" s="70">
        <f>L47*K47/100</f>
        <v>27.74</v>
      </c>
    </row>
    <row r="48" spans="3:15" x14ac:dyDescent="0.25">
      <c r="C48" s="29" t="s">
        <v>9</v>
      </c>
      <c r="D48" s="10" t="s">
        <v>11</v>
      </c>
      <c r="E48" s="66" t="s">
        <v>67</v>
      </c>
      <c r="F48" s="66" t="s">
        <v>67</v>
      </c>
      <c r="G48" s="94" t="s">
        <v>67</v>
      </c>
      <c r="H48" s="44"/>
      <c r="I48" s="29" t="s">
        <v>9</v>
      </c>
      <c r="J48" s="10" t="s">
        <v>11</v>
      </c>
      <c r="K48" s="71">
        <v>100</v>
      </c>
      <c r="L48" s="69">
        <v>9.15</v>
      </c>
      <c r="M48" s="70">
        <f>L48*K48/100</f>
        <v>9.15</v>
      </c>
    </row>
    <row r="49" spans="3:13" ht="16.5" thickBot="1" x14ac:dyDescent="0.3">
      <c r="C49" s="30" t="s">
        <v>38</v>
      </c>
      <c r="D49" s="31"/>
      <c r="E49" s="31"/>
      <c r="F49" s="31"/>
      <c r="G49" s="98" t="s">
        <v>26</v>
      </c>
      <c r="H49" s="45"/>
      <c r="I49" s="30" t="s">
        <v>20</v>
      </c>
      <c r="J49" s="31"/>
      <c r="K49" s="31"/>
      <c r="L49" s="31"/>
      <c r="M49" s="68">
        <f>M43+M46+M47+M48</f>
        <v>5942.7495800000006</v>
      </c>
    </row>
    <row r="50" spans="3:13" ht="16.5" thickBot="1" x14ac:dyDescent="0.3">
      <c r="H50" s="23"/>
    </row>
    <row r="51" spans="3:13" ht="27.75" customHeight="1" thickBot="1" x14ac:dyDescent="0.3">
      <c r="C51" s="77" t="s">
        <v>51</v>
      </c>
      <c r="D51" s="78"/>
      <c r="E51" s="78"/>
      <c r="F51" s="78"/>
      <c r="G51" s="78"/>
      <c r="H51" s="78"/>
      <c r="I51" s="78"/>
      <c r="J51" s="78"/>
      <c r="K51" s="78"/>
      <c r="L51" s="78"/>
      <c r="M51" s="79"/>
    </row>
    <row r="52" spans="3:13" ht="19.5" customHeight="1" x14ac:dyDescent="0.25">
      <c r="C52" s="36" t="s">
        <v>42</v>
      </c>
      <c r="D52" s="37"/>
      <c r="E52" s="37"/>
      <c r="F52" s="37"/>
      <c r="G52" s="38"/>
      <c r="H52" s="44"/>
      <c r="I52" s="36" t="s">
        <v>43</v>
      </c>
      <c r="J52" s="37"/>
      <c r="K52" s="37"/>
      <c r="L52" s="37"/>
      <c r="M52" s="38"/>
    </row>
    <row r="53" spans="3:13" ht="63" x14ac:dyDescent="0.25">
      <c r="C53" s="33" t="s">
        <v>1</v>
      </c>
      <c r="D53" s="19" t="s">
        <v>45</v>
      </c>
      <c r="E53" s="19" t="s">
        <v>2</v>
      </c>
      <c r="F53" s="19" t="s">
        <v>44</v>
      </c>
      <c r="G53" s="39" t="s">
        <v>35</v>
      </c>
      <c r="H53" s="44"/>
      <c r="I53" s="33" t="s">
        <v>1</v>
      </c>
      <c r="J53" s="19" t="s">
        <v>45</v>
      </c>
      <c r="K53" s="19" t="s">
        <v>2</v>
      </c>
      <c r="L53" s="19" t="s">
        <v>46</v>
      </c>
      <c r="M53" s="39" t="s">
        <v>36</v>
      </c>
    </row>
    <row r="54" spans="3:13" x14ac:dyDescent="0.25">
      <c r="C54" s="35" t="s">
        <v>4</v>
      </c>
      <c r="D54" s="20" t="s">
        <v>3</v>
      </c>
      <c r="E54" s="66">
        <v>53.645400000000002</v>
      </c>
      <c r="F54" s="140">
        <v>35089.26</v>
      </c>
      <c r="G54" s="145">
        <f>F54*E54/100</f>
        <v>18823.773884040002</v>
      </c>
      <c r="H54" s="44"/>
      <c r="I54" s="35" t="s">
        <v>4</v>
      </c>
      <c r="J54" s="20" t="s">
        <v>3</v>
      </c>
      <c r="K54" s="83" t="s">
        <v>26</v>
      </c>
      <c r="L54" s="84" t="s">
        <v>26</v>
      </c>
      <c r="M54" s="88" t="s">
        <v>26</v>
      </c>
    </row>
    <row r="55" spans="3:13" x14ac:dyDescent="0.25">
      <c r="C55" s="60" t="s">
        <v>66</v>
      </c>
      <c r="D55" s="61"/>
      <c r="E55" s="61"/>
      <c r="F55" s="61"/>
      <c r="G55" s="62"/>
      <c r="H55" s="44"/>
      <c r="I55" s="60" t="s">
        <v>71</v>
      </c>
      <c r="J55" s="61"/>
      <c r="K55" s="61"/>
      <c r="L55" s="61"/>
      <c r="M55" s="62"/>
    </row>
    <row r="56" spans="3:13" ht="17.25" customHeight="1" x14ac:dyDescent="0.25">
      <c r="C56" s="26" t="s">
        <v>37</v>
      </c>
      <c r="D56" s="9" t="s">
        <v>47</v>
      </c>
      <c r="E56" s="9">
        <v>100</v>
      </c>
      <c r="F56" s="69" t="s">
        <v>48</v>
      </c>
      <c r="G56" s="70" t="s">
        <v>48</v>
      </c>
      <c r="H56" s="44"/>
      <c r="I56" s="26" t="s">
        <v>37</v>
      </c>
      <c r="J56" s="9" t="s">
        <v>47</v>
      </c>
      <c r="K56" s="69">
        <v>100</v>
      </c>
      <c r="L56" s="69" t="s">
        <v>48</v>
      </c>
      <c r="M56" s="70" t="s">
        <v>48</v>
      </c>
    </row>
    <row r="57" spans="3:13" x14ac:dyDescent="0.25">
      <c r="C57" s="26" t="s">
        <v>6</v>
      </c>
      <c r="D57" s="9" t="s">
        <v>5</v>
      </c>
      <c r="E57" s="9">
        <v>50</v>
      </c>
      <c r="F57" s="69" t="s">
        <v>48</v>
      </c>
      <c r="G57" s="70" t="s">
        <v>48</v>
      </c>
      <c r="H57" s="44"/>
      <c r="I57" s="26" t="s">
        <v>6</v>
      </c>
      <c r="J57" s="9" t="s">
        <v>5</v>
      </c>
      <c r="K57" s="69">
        <v>50</v>
      </c>
      <c r="L57" s="69">
        <v>22.9</v>
      </c>
      <c r="M57" s="70">
        <f>L57*K57/100</f>
        <v>11.45</v>
      </c>
    </row>
    <row r="58" spans="3:13" x14ac:dyDescent="0.25">
      <c r="C58" s="26" t="s">
        <v>8</v>
      </c>
      <c r="D58" s="9" t="s">
        <v>7</v>
      </c>
      <c r="E58" s="9">
        <v>50</v>
      </c>
      <c r="F58" s="69" t="s">
        <v>48</v>
      </c>
      <c r="G58" s="70" t="s">
        <v>48</v>
      </c>
      <c r="H58" s="44"/>
      <c r="I58" s="26" t="s">
        <v>8</v>
      </c>
      <c r="J58" s="9" t="s">
        <v>7</v>
      </c>
      <c r="K58" s="69">
        <v>50</v>
      </c>
      <c r="L58" s="69">
        <v>633.73</v>
      </c>
      <c r="M58" s="70">
        <f>L58*K58/100</f>
        <v>316.86500000000001</v>
      </c>
    </row>
    <row r="59" spans="3:13" ht="15.75" customHeight="1" x14ac:dyDescent="0.25">
      <c r="C59" s="29" t="s">
        <v>9</v>
      </c>
      <c r="D59" s="10" t="s">
        <v>11</v>
      </c>
      <c r="E59" s="10">
        <v>100</v>
      </c>
      <c r="F59" s="69" t="s">
        <v>48</v>
      </c>
      <c r="G59" s="70" t="s">
        <v>48</v>
      </c>
      <c r="H59" s="44"/>
      <c r="I59" s="29" t="s">
        <v>9</v>
      </c>
      <c r="J59" s="10" t="s">
        <v>11</v>
      </c>
      <c r="K59" s="71">
        <v>100</v>
      </c>
      <c r="L59" s="69" t="s">
        <v>48</v>
      </c>
      <c r="M59" s="70" t="s">
        <v>48</v>
      </c>
    </row>
    <row r="60" spans="3:13" ht="15.75" customHeight="1" thickBot="1" x14ac:dyDescent="0.3">
      <c r="C60" s="30" t="s">
        <v>38</v>
      </c>
      <c r="D60" s="31"/>
      <c r="E60" s="31"/>
      <c r="F60" s="31"/>
      <c r="G60" s="68">
        <f>G54</f>
        <v>18823.773884040002</v>
      </c>
      <c r="H60" s="45"/>
      <c r="I60" s="30" t="s">
        <v>20</v>
      </c>
      <c r="J60" s="31"/>
      <c r="K60" s="31"/>
      <c r="L60" s="31"/>
      <c r="M60" s="68">
        <f>M57+M58</f>
        <v>328.315</v>
      </c>
    </row>
    <row r="61" spans="3:13" ht="16.5" thickBot="1" x14ac:dyDescent="0.3">
      <c r="H61" s="23"/>
    </row>
    <row r="62" spans="3:13" ht="30" customHeight="1" thickBot="1" x14ac:dyDescent="0.3">
      <c r="C62" s="95" t="s">
        <v>52</v>
      </c>
      <c r="D62" s="96"/>
      <c r="E62" s="96"/>
      <c r="F62" s="96"/>
      <c r="G62" s="96"/>
      <c r="H62" s="78"/>
      <c r="I62" s="96"/>
      <c r="J62" s="96"/>
      <c r="K62" s="96"/>
      <c r="L62" s="96"/>
      <c r="M62" s="97"/>
    </row>
    <row r="63" spans="3:13" ht="16.5" customHeight="1" x14ac:dyDescent="0.25">
      <c r="C63" s="36" t="s">
        <v>42</v>
      </c>
      <c r="D63" s="37"/>
      <c r="E63" s="37"/>
      <c r="F63" s="37"/>
      <c r="G63" s="38"/>
      <c r="H63" s="44"/>
      <c r="I63" s="36" t="s">
        <v>43</v>
      </c>
      <c r="J63" s="37"/>
      <c r="K63" s="37"/>
      <c r="L63" s="37"/>
      <c r="M63" s="38"/>
    </row>
    <row r="64" spans="3:13" ht="63" x14ac:dyDescent="0.25">
      <c r="C64" s="33" t="s">
        <v>1</v>
      </c>
      <c r="D64" s="19" t="s">
        <v>45</v>
      </c>
      <c r="E64" s="19" t="s">
        <v>2</v>
      </c>
      <c r="F64" s="19" t="s">
        <v>44</v>
      </c>
      <c r="G64" s="39" t="s">
        <v>35</v>
      </c>
      <c r="H64" s="44"/>
      <c r="I64" s="33" t="s">
        <v>1</v>
      </c>
      <c r="J64" s="19" t="s">
        <v>45</v>
      </c>
      <c r="K64" s="19" t="s">
        <v>2</v>
      </c>
      <c r="L64" s="19" t="s">
        <v>46</v>
      </c>
      <c r="M64" s="39" t="s">
        <v>36</v>
      </c>
    </row>
    <row r="65" spans="3:13" x14ac:dyDescent="0.25">
      <c r="C65" s="35" t="s">
        <v>4</v>
      </c>
      <c r="D65" s="20" t="s">
        <v>3</v>
      </c>
      <c r="E65" s="66">
        <v>45.8</v>
      </c>
      <c r="F65" s="140">
        <v>67641.06</v>
      </c>
      <c r="G65" s="145">
        <f>F65*E65/100</f>
        <v>30979.605479999995</v>
      </c>
      <c r="H65" s="44"/>
      <c r="I65" s="35" t="s">
        <v>4</v>
      </c>
      <c r="J65" s="20" t="s">
        <v>3</v>
      </c>
      <c r="K65" s="83" t="s">
        <v>26</v>
      </c>
      <c r="L65" s="84" t="s">
        <v>26</v>
      </c>
      <c r="M65" s="88" t="s">
        <v>26</v>
      </c>
    </row>
    <row r="66" spans="3:13" x14ac:dyDescent="0.25">
      <c r="C66" s="100" t="s">
        <v>66</v>
      </c>
      <c r="D66" s="99"/>
      <c r="E66" s="99"/>
      <c r="F66" s="99"/>
      <c r="G66" s="101"/>
      <c r="H66" s="44"/>
      <c r="I66" s="100" t="s">
        <v>71</v>
      </c>
      <c r="J66" s="99"/>
      <c r="K66" s="99"/>
      <c r="L66" s="99"/>
      <c r="M66" s="101"/>
    </row>
    <row r="67" spans="3:13" ht="17.25" customHeight="1" x14ac:dyDescent="0.25">
      <c r="C67" s="26" t="s">
        <v>37</v>
      </c>
      <c r="D67" s="9" t="s">
        <v>47</v>
      </c>
      <c r="E67" s="69">
        <v>100</v>
      </c>
      <c r="F67" s="69" t="s">
        <v>48</v>
      </c>
      <c r="G67" s="70" t="s">
        <v>48</v>
      </c>
      <c r="H67" s="44"/>
      <c r="I67" s="26" t="s">
        <v>37</v>
      </c>
      <c r="J67" s="9" t="s">
        <v>47</v>
      </c>
      <c r="K67" s="9">
        <v>100</v>
      </c>
      <c r="L67" s="69" t="s">
        <v>48</v>
      </c>
      <c r="M67" s="70" t="s">
        <v>48</v>
      </c>
    </row>
    <row r="68" spans="3:13" x14ac:dyDescent="0.25">
      <c r="C68" s="26" t="s">
        <v>6</v>
      </c>
      <c r="D68" s="9" t="s">
        <v>5</v>
      </c>
      <c r="E68" s="69">
        <v>50</v>
      </c>
      <c r="F68" s="69" t="s">
        <v>48</v>
      </c>
      <c r="G68" s="70" t="s">
        <v>48</v>
      </c>
      <c r="H68" s="44"/>
      <c r="I68" s="26" t="s">
        <v>6</v>
      </c>
      <c r="J68" s="9" t="s">
        <v>5</v>
      </c>
      <c r="K68" s="9">
        <v>50</v>
      </c>
      <c r="L68" s="69">
        <v>6.22</v>
      </c>
      <c r="M68" s="70">
        <f>L68*K68/100</f>
        <v>3.11</v>
      </c>
    </row>
    <row r="69" spans="3:13" x14ac:dyDescent="0.25">
      <c r="C69" s="26" t="s">
        <v>8</v>
      </c>
      <c r="D69" s="9" t="s">
        <v>7</v>
      </c>
      <c r="E69" s="69">
        <v>50</v>
      </c>
      <c r="F69" s="69" t="s">
        <v>48</v>
      </c>
      <c r="G69" s="70" t="s">
        <v>48</v>
      </c>
      <c r="H69" s="44"/>
      <c r="I69" s="26" t="s">
        <v>8</v>
      </c>
      <c r="J69" s="9" t="s">
        <v>7</v>
      </c>
      <c r="K69" s="9">
        <v>50</v>
      </c>
      <c r="L69" s="69">
        <v>176.76</v>
      </c>
      <c r="M69" s="70">
        <f>L69*K69/100</f>
        <v>88.38</v>
      </c>
    </row>
    <row r="70" spans="3:13" ht="15.75" customHeight="1" x14ac:dyDescent="0.25">
      <c r="C70" s="29" t="s">
        <v>9</v>
      </c>
      <c r="D70" s="10" t="s">
        <v>11</v>
      </c>
      <c r="E70" s="71">
        <v>100</v>
      </c>
      <c r="F70" s="69" t="s">
        <v>48</v>
      </c>
      <c r="G70" s="70" t="s">
        <v>48</v>
      </c>
      <c r="H70" s="44"/>
      <c r="I70" s="29" t="s">
        <v>9</v>
      </c>
      <c r="J70" s="10" t="s">
        <v>11</v>
      </c>
      <c r="K70" s="10">
        <v>100</v>
      </c>
      <c r="L70" s="69">
        <v>14.98</v>
      </c>
      <c r="M70" s="70">
        <f>L70*K70/100</f>
        <v>14.98</v>
      </c>
    </row>
    <row r="71" spans="3:13" ht="16.5" thickBot="1" x14ac:dyDescent="0.3">
      <c r="C71" s="30" t="s">
        <v>38</v>
      </c>
      <c r="D71" s="31"/>
      <c r="E71" s="31"/>
      <c r="F71" s="31"/>
      <c r="G71" s="68">
        <f>G65</f>
        <v>30979.605479999995</v>
      </c>
      <c r="H71" s="45"/>
      <c r="I71" s="30" t="s">
        <v>20</v>
      </c>
      <c r="J71" s="31"/>
      <c r="K71" s="31"/>
      <c r="L71" s="31"/>
      <c r="M71" s="68">
        <f>M68+M69+M70</f>
        <v>106.47</v>
      </c>
    </row>
    <row r="72" spans="3:13" ht="16.5" thickBot="1" x14ac:dyDescent="0.3">
      <c r="H72" s="23"/>
    </row>
    <row r="73" spans="3:13" ht="32.25" customHeight="1" thickBot="1" x14ac:dyDescent="0.3">
      <c r="C73" s="77" t="s">
        <v>53</v>
      </c>
      <c r="D73" s="78"/>
      <c r="E73" s="78"/>
      <c r="F73" s="78"/>
      <c r="G73" s="78"/>
      <c r="H73" s="78"/>
      <c r="I73" s="96"/>
      <c r="J73" s="96"/>
      <c r="K73" s="96"/>
      <c r="L73" s="96"/>
      <c r="M73" s="97"/>
    </row>
    <row r="74" spans="3:13" ht="16.5" customHeight="1" x14ac:dyDescent="0.25">
      <c r="C74" s="85" t="s">
        <v>42</v>
      </c>
      <c r="D74" s="86"/>
      <c r="E74" s="86"/>
      <c r="F74" s="86"/>
      <c r="G74" s="87"/>
      <c r="H74" s="44"/>
      <c r="I74" s="36" t="s">
        <v>43</v>
      </c>
      <c r="J74" s="37"/>
      <c r="K74" s="37"/>
      <c r="L74" s="37"/>
      <c r="M74" s="38"/>
    </row>
    <row r="75" spans="3:13" ht="63" x14ac:dyDescent="0.25">
      <c r="C75" s="33" t="s">
        <v>1</v>
      </c>
      <c r="D75" s="19" t="s">
        <v>45</v>
      </c>
      <c r="E75" s="19" t="s">
        <v>2</v>
      </c>
      <c r="F75" s="19" t="s">
        <v>44</v>
      </c>
      <c r="G75" s="39" t="s">
        <v>35</v>
      </c>
      <c r="H75" s="44"/>
      <c r="I75" s="33" t="s">
        <v>1</v>
      </c>
      <c r="J75" s="19" t="s">
        <v>45</v>
      </c>
      <c r="K75" s="19" t="s">
        <v>2</v>
      </c>
      <c r="L75" s="19" t="s">
        <v>46</v>
      </c>
      <c r="M75" s="39" t="s">
        <v>36</v>
      </c>
    </row>
    <row r="76" spans="3:13" x14ac:dyDescent="0.25">
      <c r="C76" s="46" t="s">
        <v>39</v>
      </c>
      <c r="D76" s="16"/>
      <c r="E76" s="16"/>
      <c r="F76" s="16"/>
      <c r="G76" s="47"/>
      <c r="H76" s="44"/>
      <c r="I76" s="35" t="s">
        <v>4</v>
      </c>
      <c r="J76" s="20" t="s">
        <v>3</v>
      </c>
      <c r="K76" s="80">
        <v>31.937999999999999</v>
      </c>
      <c r="L76" s="81">
        <f>23016.19</f>
        <v>23016.19</v>
      </c>
      <c r="M76" s="82">
        <f>L76*K76/100</f>
        <v>7350.9107621999992</v>
      </c>
    </row>
    <row r="77" spans="3:13" x14ac:dyDescent="0.25">
      <c r="C77" s="46"/>
      <c r="D77" s="16"/>
      <c r="E77" s="16"/>
      <c r="F77" s="16"/>
      <c r="G77" s="47"/>
      <c r="H77" s="44"/>
      <c r="I77" s="100" t="s">
        <v>71</v>
      </c>
      <c r="J77" s="99"/>
      <c r="K77" s="99"/>
      <c r="L77" s="99"/>
      <c r="M77" s="101"/>
    </row>
    <row r="78" spans="3:13" ht="31.5" customHeight="1" x14ac:dyDescent="0.25">
      <c r="C78" s="46"/>
      <c r="D78" s="16"/>
      <c r="E78" s="16"/>
      <c r="F78" s="16"/>
      <c r="G78" s="47"/>
      <c r="H78" s="44"/>
      <c r="I78" s="26" t="s">
        <v>37</v>
      </c>
      <c r="J78" s="12" t="s">
        <v>47</v>
      </c>
      <c r="K78" s="9">
        <v>100</v>
      </c>
      <c r="L78" s="9" t="s">
        <v>48</v>
      </c>
      <c r="M78" s="28" t="s">
        <v>48</v>
      </c>
    </row>
    <row r="79" spans="3:13" x14ac:dyDescent="0.25">
      <c r="C79" s="46"/>
      <c r="D79" s="16"/>
      <c r="E79" s="16"/>
      <c r="F79" s="16"/>
      <c r="G79" s="47"/>
      <c r="H79" s="44"/>
      <c r="I79" s="26" t="s">
        <v>6</v>
      </c>
      <c r="J79" s="12" t="s">
        <v>5</v>
      </c>
      <c r="K79" s="9">
        <v>50</v>
      </c>
      <c r="L79" s="9" t="s">
        <v>48</v>
      </c>
      <c r="M79" s="28" t="s">
        <v>48</v>
      </c>
    </row>
    <row r="80" spans="3:13" x14ac:dyDescent="0.25">
      <c r="C80" s="46"/>
      <c r="D80" s="16"/>
      <c r="E80" s="16"/>
      <c r="F80" s="16"/>
      <c r="G80" s="47"/>
      <c r="H80" s="44"/>
      <c r="I80" s="26" t="s">
        <v>8</v>
      </c>
      <c r="J80" s="12" t="s">
        <v>7</v>
      </c>
      <c r="K80" s="9">
        <v>50</v>
      </c>
      <c r="L80" s="9" t="s">
        <v>48</v>
      </c>
      <c r="M80" s="28" t="s">
        <v>48</v>
      </c>
    </row>
    <row r="81" spans="3:13" ht="15.75" customHeight="1" x14ac:dyDescent="0.25">
      <c r="C81" s="46"/>
      <c r="D81" s="16"/>
      <c r="E81" s="16"/>
      <c r="F81" s="16"/>
      <c r="G81" s="47"/>
      <c r="H81" s="44"/>
      <c r="I81" s="29" t="s">
        <v>9</v>
      </c>
      <c r="J81" s="55" t="s">
        <v>11</v>
      </c>
      <c r="K81" s="10">
        <v>100</v>
      </c>
      <c r="L81" s="9" t="s">
        <v>48</v>
      </c>
      <c r="M81" s="28" t="s">
        <v>48</v>
      </c>
    </row>
    <row r="82" spans="3:13" ht="16.5" thickBot="1" x14ac:dyDescent="0.3">
      <c r="C82" s="30" t="s">
        <v>38</v>
      </c>
      <c r="D82" s="31"/>
      <c r="E82" s="31"/>
      <c r="F82" s="31"/>
      <c r="G82" s="72" t="s">
        <v>26</v>
      </c>
      <c r="H82" s="45"/>
      <c r="I82" s="30" t="s">
        <v>20</v>
      </c>
      <c r="J82" s="31"/>
      <c r="K82" s="31"/>
      <c r="L82" s="31"/>
      <c r="M82" s="68">
        <f>M76</f>
        <v>7350.9107621999992</v>
      </c>
    </row>
    <row r="83" spans="3:13" ht="16.5" thickBot="1" x14ac:dyDescent="0.3">
      <c r="H83" s="23"/>
    </row>
    <row r="84" spans="3:13" ht="29.25" customHeight="1" thickBot="1" x14ac:dyDescent="0.3">
      <c r="C84" s="95" t="s">
        <v>54</v>
      </c>
      <c r="D84" s="96"/>
      <c r="E84" s="96"/>
      <c r="F84" s="96"/>
      <c r="G84" s="96"/>
      <c r="H84" s="78"/>
      <c r="I84" s="96"/>
      <c r="J84" s="96"/>
      <c r="K84" s="96"/>
      <c r="L84" s="96"/>
      <c r="M84" s="97"/>
    </row>
    <row r="85" spans="3:13" x14ac:dyDescent="0.25">
      <c r="C85" s="36" t="s">
        <v>42</v>
      </c>
      <c r="D85" s="37"/>
      <c r="E85" s="37"/>
      <c r="F85" s="37"/>
      <c r="G85" s="38"/>
      <c r="H85" s="44"/>
      <c r="I85" s="36" t="s">
        <v>43</v>
      </c>
      <c r="J85" s="37"/>
      <c r="K85" s="37"/>
      <c r="L85" s="37"/>
      <c r="M85" s="38"/>
    </row>
    <row r="86" spans="3:13" ht="63" x14ac:dyDescent="0.25">
      <c r="C86" s="33" t="s">
        <v>1</v>
      </c>
      <c r="D86" s="19" t="s">
        <v>45</v>
      </c>
      <c r="E86" s="19" t="s">
        <v>2</v>
      </c>
      <c r="F86" s="19" t="s">
        <v>44</v>
      </c>
      <c r="G86" s="39" t="s">
        <v>35</v>
      </c>
      <c r="H86" s="44"/>
      <c r="I86" s="33" t="s">
        <v>1</v>
      </c>
      <c r="J86" s="19" t="s">
        <v>45</v>
      </c>
      <c r="K86" s="19" t="s">
        <v>2</v>
      </c>
      <c r="L86" s="19" t="s">
        <v>46</v>
      </c>
      <c r="M86" s="39" t="s">
        <v>36</v>
      </c>
    </row>
    <row r="87" spans="3:13" x14ac:dyDescent="0.25">
      <c r="C87" s="35" t="s">
        <v>4</v>
      </c>
      <c r="D87" s="20" t="s">
        <v>3</v>
      </c>
      <c r="E87" s="66">
        <v>54.35</v>
      </c>
      <c r="F87" s="140">
        <v>33525.599999999999</v>
      </c>
      <c r="G87" s="67">
        <f>F87*E87/100</f>
        <v>18221.1636</v>
      </c>
      <c r="H87" s="44"/>
      <c r="I87" s="35" t="s">
        <v>4</v>
      </c>
      <c r="J87" s="20" t="s">
        <v>3</v>
      </c>
      <c r="K87" s="102" t="s">
        <v>26</v>
      </c>
      <c r="L87" s="103" t="s">
        <v>26</v>
      </c>
      <c r="M87" s="104" t="s">
        <v>26</v>
      </c>
    </row>
    <row r="88" spans="3:13" x14ac:dyDescent="0.25">
      <c r="C88" s="100" t="s">
        <v>66</v>
      </c>
      <c r="D88" s="99"/>
      <c r="E88" s="99"/>
      <c r="F88" s="99"/>
      <c r="G88" s="101"/>
      <c r="H88" s="44"/>
      <c r="I88" s="100" t="s">
        <v>71</v>
      </c>
      <c r="J88" s="99"/>
      <c r="K88" s="99"/>
      <c r="L88" s="99"/>
      <c r="M88" s="101"/>
    </row>
    <row r="89" spans="3:13" x14ac:dyDescent="0.25">
      <c r="C89" s="26" t="s">
        <v>37</v>
      </c>
      <c r="D89" s="9" t="s">
        <v>47</v>
      </c>
      <c r="E89" s="9">
        <v>100</v>
      </c>
      <c r="F89" s="9" t="s">
        <v>48</v>
      </c>
      <c r="G89" s="28" t="s">
        <v>48</v>
      </c>
      <c r="H89" s="44"/>
      <c r="I89" s="26" t="s">
        <v>37</v>
      </c>
      <c r="J89" s="9" t="s">
        <v>47</v>
      </c>
      <c r="K89" s="9">
        <v>100</v>
      </c>
      <c r="L89" s="9" t="s">
        <v>48</v>
      </c>
      <c r="M89" s="28" t="s">
        <v>48</v>
      </c>
    </row>
    <row r="90" spans="3:13" x14ac:dyDescent="0.25">
      <c r="C90" s="26" t="s">
        <v>6</v>
      </c>
      <c r="D90" s="9" t="s">
        <v>5</v>
      </c>
      <c r="E90" s="9">
        <v>50</v>
      </c>
      <c r="F90" s="9" t="s">
        <v>48</v>
      </c>
      <c r="G90" s="28" t="s">
        <v>48</v>
      </c>
      <c r="H90" s="44"/>
      <c r="I90" s="26" t="s">
        <v>6</v>
      </c>
      <c r="J90" s="9" t="s">
        <v>5</v>
      </c>
      <c r="K90" s="9">
        <v>50</v>
      </c>
      <c r="L90" s="9" t="s">
        <v>48</v>
      </c>
      <c r="M90" s="28" t="s">
        <v>48</v>
      </c>
    </row>
    <row r="91" spans="3:13" x14ac:dyDescent="0.25">
      <c r="C91" s="26" t="s">
        <v>8</v>
      </c>
      <c r="D91" s="9" t="s">
        <v>7</v>
      </c>
      <c r="E91" s="9">
        <v>50</v>
      </c>
      <c r="F91" s="9" t="s">
        <v>48</v>
      </c>
      <c r="G91" s="28" t="s">
        <v>48</v>
      </c>
      <c r="H91" s="44"/>
      <c r="I91" s="26" t="s">
        <v>8</v>
      </c>
      <c r="J91" s="9" t="s">
        <v>7</v>
      </c>
      <c r="K91" s="9">
        <v>50</v>
      </c>
      <c r="L91" s="9" t="s">
        <v>48</v>
      </c>
      <c r="M91" s="28" t="s">
        <v>48</v>
      </c>
    </row>
    <row r="92" spans="3:13" x14ac:dyDescent="0.25">
      <c r="C92" s="29" t="s">
        <v>9</v>
      </c>
      <c r="D92" s="55" t="s">
        <v>11</v>
      </c>
      <c r="E92" s="10">
        <v>100</v>
      </c>
      <c r="F92" s="9" t="s">
        <v>48</v>
      </c>
      <c r="G92" s="28" t="s">
        <v>48</v>
      </c>
      <c r="H92" s="44"/>
      <c r="I92" s="29" t="s">
        <v>9</v>
      </c>
      <c r="J92" s="10" t="s">
        <v>11</v>
      </c>
      <c r="K92" s="10">
        <v>100</v>
      </c>
      <c r="L92" s="9" t="s">
        <v>48</v>
      </c>
      <c r="M92" s="28" t="s">
        <v>48</v>
      </c>
    </row>
    <row r="93" spans="3:13" ht="16.5" thickBot="1" x14ac:dyDescent="0.3">
      <c r="C93" s="30" t="s">
        <v>38</v>
      </c>
      <c r="D93" s="31"/>
      <c r="E93" s="31"/>
      <c r="F93" s="31"/>
      <c r="G93" s="68">
        <f>G87</f>
        <v>18221.1636</v>
      </c>
      <c r="H93" s="45"/>
      <c r="I93" s="30" t="s">
        <v>20</v>
      </c>
      <c r="J93" s="31"/>
      <c r="K93" s="31"/>
      <c r="L93" s="31"/>
      <c r="M93" s="68">
        <v>0</v>
      </c>
    </row>
    <row r="94" spans="3:13" ht="16.5" thickBot="1" x14ac:dyDescent="0.3">
      <c r="H94" s="23"/>
    </row>
    <row r="95" spans="3:13" ht="32.25" customHeight="1" thickBot="1" x14ac:dyDescent="0.3">
      <c r="C95" s="77" t="s">
        <v>55</v>
      </c>
      <c r="D95" s="78"/>
      <c r="E95" s="78"/>
      <c r="F95" s="78"/>
      <c r="G95" s="78"/>
      <c r="H95" s="78"/>
      <c r="I95" s="78"/>
      <c r="J95" s="78"/>
      <c r="K95" s="78"/>
      <c r="L95" s="78"/>
      <c r="M95" s="79"/>
    </row>
    <row r="96" spans="3:13" ht="16.5" customHeight="1" thickBot="1" x14ac:dyDescent="0.3">
      <c r="C96" s="85" t="s">
        <v>42</v>
      </c>
      <c r="D96" s="86"/>
      <c r="E96" s="86"/>
      <c r="F96" s="86"/>
      <c r="G96" s="87"/>
      <c r="H96" s="44"/>
      <c r="I96" s="36" t="s">
        <v>43</v>
      </c>
      <c r="J96" s="37"/>
      <c r="K96" s="37"/>
      <c r="L96" s="37"/>
      <c r="M96" s="38"/>
    </row>
    <row r="97" spans="3:13" ht="63" x14ac:dyDescent="0.25">
      <c r="C97" s="2" t="s">
        <v>1</v>
      </c>
      <c r="D97" s="3" t="s">
        <v>45</v>
      </c>
      <c r="E97" s="3" t="s">
        <v>2</v>
      </c>
      <c r="F97" s="3" t="s">
        <v>44</v>
      </c>
      <c r="G97" s="4" t="s">
        <v>35</v>
      </c>
      <c r="H97" s="44"/>
      <c r="I97" s="33" t="s">
        <v>1</v>
      </c>
      <c r="J97" s="19" t="s">
        <v>45</v>
      </c>
      <c r="K97" s="19" t="s">
        <v>2</v>
      </c>
      <c r="L97" s="19" t="s">
        <v>46</v>
      </c>
      <c r="M97" s="39" t="s">
        <v>36</v>
      </c>
    </row>
    <row r="98" spans="3:13" x14ac:dyDescent="0.25">
      <c r="C98" s="35" t="s">
        <v>4</v>
      </c>
      <c r="D98" s="20" t="s">
        <v>3</v>
      </c>
      <c r="E98" s="66">
        <v>70.88</v>
      </c>
      <c r="F98" s="140">
        <v>27235.279999999999</v>
      </c>
      <c r="G98" s="67">
        <f>F98*E98/100</f>
        <v>19304.366463999999</v>
      </c>
      <c r="H98" s="44"/>
      <c r="I98" s="35" t="s">
        <v>4</v>
      </c>
      <c r="J98" s="20" t="s">
        <v>3</v>
      </c>
      <c r="K98" s="83" t="s">
        <v>26</v>
      </c>
      <c r="L98" s="84" t="s">
        <v>26</v>
      </c>
      <c r="M98" s="88" t="s">
        <v>26</v>
      </c>
    </row>
    <row r="99" spans="3:13" x14ac:dyDescent="0.25">
      <c r="C99" s="100" t="s">
        <v>66</v>
      </c>
      <c r="D99" s="99"/>
      <c r="E99" s="99"/>
      <c r="F99" s="99"/>
      <c r="G99" s="101"/>
      <c r="H99" s="44"/>
      <c r="I99" s="100" t="s">
        <v>71</v>
      </c>
      <c r="J99" s="99"/>
      <c r="K99" s="99"/>
      <c r="L99" s="99"/>
      <c r="M99" s="101"/>
    </row>
    <row r="100" spans="3:13" ht="21" customHeight="1" x14ac:dyDescent="0.25">
      <c r="C100" s="109" t="s">
        <v>37</v>
      </c>
      <c r="D100" s="110" t="s">
        <v>47</v>
      </c>
      <c r="E100" s="110">
        <v>100</v>
      </c>
      <c r="F100" s="110" t="s">
        <v>48</v>
      </c>
      <c r="G100" s="114" t="s">
        <v>48</v>
      </c>
      <c r="H100" s="44"/>
      <c r="I100" s="26" t="s">
        <v>37</v>
      </c>
      <c r="J100" s="9" t="s">
        <v>47</v>
      </c>
      <c r="K100" s="9">
        <v>100</v>
      </c>
      <c r="L100" s="69" t="s">
        <v>48</v>
      </c>
      <c r="M100" s="70" t="s">
        <v>48</v>
      </c>
    </row>
    <row r="101" spans="3:13" x14ac:dyDescent="0.25">
      <c r="C101" s="109" t="s">
        <v>6</v>
      </c>
      <c r="D101" s="110" t="s">
        <v>5</v>
      </c>
      <c r="E101" s="110">
        <v>50</v>
      </c>
      <c r="F101" s="110" t="s">
        <v>48</v>
      </c>
      <c r="G101" s="114" t="s">
        <v>48</v>
      </c>
      <c r="H101" s="44"/>
      <c r="I101" s="26" t="s">
        <v>6</v>
      </c>
      <c r="J101" s="9" t="s">
        <v>5</v>
      </c>
      <c r="K101" s="9">
        <v>50</v>
      </c>
      <c r="L101" s="69">
        <v>1.32</v>
      </c>
      <c r="M101" s="70">
        <f>L101*K101/100</f>
        <v>0.66</v>
      </c>
    </row>
    <row r="102" spans="3:13" x14ac:dyDescent="0.25">
      <c r="C102" s="109" t="s">
        <v>8</v>
      </c>
      <c r="D102" s="110" t="s">
        <v>7</v>
      </c>
      <c r="E102" s="110">
        <v>50</v>
      </c>
      <c r="F102" s="110" t="s">
        <v>48</v>
      </c>
      <c r="G102" s="114" t="s">
        <v>48</v>
      </c>
      <c r="H102" s="44"/>
      <c r="I102" s="26" t="s">
        <v>8</v>
      </c>
      <c r="J102" s="9" t="s">
        <v>7</v>
      </c>
      <c r="K102" s="9">
        <v>50</v>
      </c>
      <c r="L102" s="69">
        <v>69.180000000000007</v>
      </c>
      <c r="M102" s="70">
        <f>L102*K102/100</f>
        <v>34.590000000000003</v>
      </c>
    </row>
    <row r="103" spans="3:13" ht="15.75" customHeight="1" x14ac:dyDescent="0.25">
      <c r="C103" s="111" t="s">
        <v>9</v>
      </c>
      <c r="D103" s="112" t="s">
        <v>11</v>
      </c>
      <c r="E103" s="112">
        <v>100</v>
      </c>
      <c r="F103" s="110" t="s">
        <v>48</v>
      </c>
      <c r="G103" s="114" t="s">
        <v>48</v>
      </c>
      <c r="H103" s="44"/>
      <c r="I103" s="29" t="s">
        <v>9</v>
      </c>
      <c r="J103" s="10" t="s">
        <v>11</v>
      </c>
      <c r="K103" s="10">
        <v>100</v>
      </c>
      <c r="L103" s="69">
        <v>470.46</v>
      </c>
      <c r="M103" s="70">
        <f>L103*K103/100</f>
        <v>470.46</v>
      </c>
    </row>
    <row r="104" spans="3:13" x14ac:dyDescent="0.25">
      <c r="C104" s="111" t="s">
        <v>16</v>
      </c>
      <c r="D104" s="112" t="s">
        <v>56</v>
      </c>
      <c r="E104" s="112">
        <v>50</v>
      </c>
      <c r="F104" s="110" t="s">
        <v>48</v>
      </c>
      <c r="G104" s="114" t="s">
        <v>48</v>
      </c>
      <c r="H104" s="44"/>
      <c r="I104" s="29" t="s">
        <v>16</v>
      </c>
      <c r="J104" s="10" t="s">
        <v>56</v>
      </c>
      <c r="K104" s="10">
        <v>50</v>
      </c>
      <c r="L104" s="69">
        <v>299.2</v>
      </c>
      <c r="M104" s="70">
        <f>L104*K104/100</f>
        <v>149.6</v>
      </c>
    </row>
    <row r="105" spans="3:13" ht="16.5" thickBot="1" x14ac:dyDescent="0.3">
      <c r="C105" s="30" t="s">
        <v>38</v>
      </c>
      <c r="D105" s="31"/>
      <c r="E105" s="31"/>
      <c r="F105" s="31"/>
      <c r="G105" s="68">
        <f>G98</f>
        <v>19304.366463999999</v>
      </c>
      <c r="H105" s="45"/>
      <c r="I105" s="30" t="s">
        <v>20</v>
      </c>
      <c r="J105" s="31"/>
      <c r="K105" s="31"/>
      <c r="L105" s="31"/>
      <c r="M105" s="68">
        <f>SUM(M101:M104)</f>
        <v>655.30999999999995</v>
      </c>
    </row>
    <row r="106" spans="3:13" ht="16.5" thickBot="1" x14ac:dyDescent="0.3">
      <c r="H106" s="23"/>
    </row>
    <row r="107" spans="3:13" ht="32.25" customHeight="1" thickBot="1" x14ac:dyDescent="0.3">
      <c r="C107" s="77" t="s">
        <v>57</v>
      </c>
      <c r="D107" s="78"/>
      <c r="E107" s="78"/>
      <c r="F107" s="78"/>
      <c r="G107" s="78"/>
      <c r="H107" s="78"/>
      <c r="I107" s="96"/>
      <c r="J107" s="96"/>
      <c r="K107" s="96"/>
      <c r="L107" s="96"/>
      <c r="M107" s="97"/>
    </row>
    <row r="108" spans="3:13" ht="16.5" customHeight="1" x14ac:dyDescent="0.25">
      <c r="C108" s="36" t="s">
        <v>42</v>
      </c>
      <c r="D108" s="37"/>
      <c r="E108" s="37"/>
      <c r="F108" s="37"/>
      <c r="G108" s="38"/>
      <c r="H108" s="44"/>
      <c r="I108" s="36" t="s">
        <v>43</v>
      </c>
      <c r="J108" s="37"/>
      <c r="K108" s="37"/>
      <c r="L108" s="37"/>
      <c r="M108" s="38"/>
    </row>
    <row r="109" spans="3:13" ht="63" x14ac:dyDescent="0.25">
      <c r="C109" s="33" t="s">
        <v>1</v>
      </c>
      <c r="D109" s="19" t="s">
        <v>45</v>
      </c>
      <c r="E109" s="19" t="s">
        <v>2</v>
      </c>
      <c r="F109" s="19" t="s">
        <v>44</v>
      </c>
      <c r="G109" s="39" t="s">
        <v>35</v>
      </c>
      <c r="H109" s="44"/>
      <c r="I109" s="33" t="s">
        <v>1</v>
      </c>
      <c r="J109" s="19" t="s">
        <v>45</v>
      </c>
      <c r="K109" s="19" t="s">
        <v>2</v>
      </c>
      <c r="L109" s="19" t="s">
        <v>46</v>
      </c>
      <c r="M109" s="39" t="s">
        <v>36</v>
      </c>
    </row>
    <row r="110" spans="3:13" x14ac:dyDescent="0.25">
      <c r="C110" s="35" t="s">
        <v>4</v>
      </c>
      <c r="D110" s="20" t="s">
        <v>3</v>
      </c>
      <c r="E110" s="66">
        <v>56.212000000000003</v>
      </c>
      <c r="F110" s="140">
        <v>227985.55</v>
      </c>
      <c r="G110" s="67">
        <f>F110*E110/100</f>
        <v>128155.237366</v>
      </c>
      <c r="H110" s="44"/>
      <c r="I110" s="35" t="s">
        <v>4</v>
      </c>
      <c r="J110" s="20" t="s">
        <v>3</v>
      </c>
      <c r="K110" s="83" t="s">
        <v>26</v>
      </c>
      <c r="L110" s="84" t="s">
        <v>26</v>
      </c>
      <c r="M110" s="88" t="s">
        <v>26</v>
      </c>
    </row>
    <row r="111" spans="3:13" x14ac:dyDescent="0.25">
      <c r="C111" s="100" t="s">
        <v>66</v>
      </c>
      <c r="D111" s="99"/>
      <c r="E111" s="99"/>
      <c r="F111" s="99"/>
      <c r="G111" s="101"/>
      <c r="H111" s="44"/>
      <c r="I111" s="100" t="s">
        <v>71</v>
      </c>
      <c r="J111" s="99"/>
      <c r="K111" s="99"/>
      <c r="L111" s="99"/>
      <c r="M111" s="101"/>
    </row>
    <row r="112" spans="3:13" ht="21" customHeight="1" x14ac:dyDescent="0.25">
      <c r="C112" s="26" t="s">
        <v>37</v>
      </c>
      <c r="D112" s="9" t="s">
        <v>47</v>
      </c>
      <c r="E112" s="14">
        <v>100</v>
      </c>
      <c r="F112" s="14" t="s">
        <v>48</v>
      </c>
      <c r="G112" s="115" t="s">
        <v>48</v>
      </c>
      <c r="H112" s="44"/>
      <c r="I112" s="26" t="s">
        <v>37</v>
      </c>
      <c r="J112" s="9" t="s">
        <v>47</v>
      </c>
      <c r="K112" s="9">
        <v>100</v>
      </c>
      <c r="L112" s="69" t="s">
        <v>48</v>
      </c>
      <c r="M112" s="70" t="s">
        <v>48</v>
      </c>
    </row>
    <row r="113" spans="3:13" x14ac:dyDescent="0.25">
      <c r="C113" s="26" t="s">
        <v>6</v>
      </c>
      <c r="D113" s="9" t="s">
        <v>5</v>
      </c>
      <c r="E113" s="14">
        <v>50</v>
      </c>
      <c r="F113" s="14" t="s">
        <v>48</v>
      </c>
      <c r="G113" s="115" t="s">
        <v>48</v>
      </c>
      <c r="H113" s="44"/>
      <c r="I113" s="26" t="s">
        <v>6</v>
      </c>
      <c r="J113" s="9" t="s">
        <v>5</v>
      </c>
      <c r="K113" s="9">
        <v>50</v>
      </c>
      <c r="L113" s="69" t="s">
        <v>48</v>
      </c>
      <c r="M113" s="70" t="s">
        <v>48</v>
      </c>
    </row>
    <row r="114" spans="3:13" x14ac:dyDescent="0.25">
      <c r="C114" s="26" t="s">
        <v>8</v>
      </c>
      <c r="D114" s="9" t="s">
        <v>7</v>
      </c>
      <c r="E114" s="14">
        <v>50</v>
      </c>
      <c r="F114" s="14" t="s">
        <v>48</v>
      </c>
      <c r="G114" s="115" t="s">
        <v>48</v>
      </c>
      <c r="H114" s="44"/>
      <c r="I114" s="26" t="s">
        <v>8</v>
      </c>
      <c r="J114" s="9" t="s">
        <v>7</v>
      </c>
      <c r="K114" s="9">
        <v>50</v>
      </c>
      <c r="L114" s="69" t="s">
        <v>48</v>
      </c>
      <c r="M114" s="70" t="s">
        <v>48</v>
      </c>
    </row>
    <row r="115" spans="3:13" ht="15.75" customHeight="1" x14ac:dyDescent="0.25">
      <c r="C115" s="29" t="s">
        <v>9</v>
      </c>
      <c r="D115" s="10" t="s">
        <v>11</v>
      </c>
      <c r="E115" s="15">
        <v>100</v>
      </c>
      <c r="F115" s="14" t="s">
        <v>48</v>
      </c>
      <c r="G115" s="115" t="s">
        <v>48</v>
      </c>
      <c r="H115" s="44"/>
      <c r="I115" s="29" t="s">
        <v>9</v>
      </c>
      <c r="J115" s="10" t="s">
        <v>11</v>
      </c>
      <c r="K115" s="10">
        <v>100</v>
      </c>
      <c r="L115" s="69" t="s">
        <v>48</v>
      </c>
      <c r="M115" s="70" t="s">
        <v>48</v>
      </c>
    </row>
    <row r="116" spans="3:13" x14ac:dyDescent="0.25">
      <c r="C116" s="29" t="s">
        <v>16</v>
      </c>
      <c r="D116" s="10" t="s">
        <v>56</v>
      </c>
      <c r="E116" s="15">
        <v>50</v>
      </c>
      <c r="F116" s="14" t="s">
        <v>48</v>
      </c>
      <c r="G116" s="115" t="s">
        <v>48</v>
      </c>
      <c r="H116" s="44"/>
      <c r="I116" s="29" t="s">
        <v>16</v>
      </c>
      <c r="J116" s="10" t="s">
        <v>56</v>
      </c>
      <c r="K116" s="10">
        <v>50</v>
      </c>
      <c r="L116" s="69" t="s">
        <v>48</v>
      </c>
      <c r="M116" s="70" t="s">
        <v>48</v>
      </c>
    </row>
    <row r="117" spans="3:13" ht="16.5" thickBot="1" x14ac:dyDescent="0.3">
      <c r="C117" s="30" t="s">
        <v>38</v>
      </c>
      <c r="D117" s="31"/>
      <c r="E117" s="31"/>
      <c r="F117" s="31"/>
      <c r="G117" s="68">
        <f>G110</f>
        <v>128155.237366</v>
      </c>
      <c r="H117" s="48"/>
      <c r="I117" s="30" t="s">
        <v>20</v>
      </c>
      <c r="J117" s="31"/>
      <c r="K117" s="31"/>
      <c r="L117" s="31"/>
      <c r="M117" s="68">
        <f>SUM(M113:M116)</f>
        <v>0</v>
      </c>
    </row>
    <row r="118" spans="3:13" x14ac:dyDescent="0.25">
      <c r="H118" s="24"/>
    </row>
    <row r="119" spans="3:13" x14ac:dyDescent="0.25">
      <c r="H119" s="24"/>
      <c r="M119" s="6"/>
    </row>
    <row r="120" spans="3:13" x14ac:dyDescent="0.25">
      <c r="H120" s="22"/>
    </row>
  </sheetData>
  <mergeCells count="73">
    <mergeCell ref="C99:G99"/>
    <mergeCell ref="I99:M99"/>
    <mergeCell ref="C111:G111"/>
    <mergeCell ref="I111:M111"/>
    <mergeCell ref="C26:M26"/>
    <mergeCell ref="C51:M51"/>
    <mergeCell ref="C62:M62"/>
    <mergeCell ref="C95:M95"/>
    <mergeCell ref="C107:M107"/>
    <mergeCell ref="C84:M84"/>
    <mergeCell ref="C6:G6"/>
    <mergeCell ref="I6:M6"/>
    <mergeCell ref="I17:M17"/>
    <mergeCell ref="C30:G30"/>
    <mergeCell ref="I30:M30"/>
    <mergeCell ref="C40:M40"/>
    <mergeCell ref="C44:G44"/>
    <mergeCell ref="I44:M44"/>
    <mergeCell ref="C55:G55"/>
    <mergeCell ref="I55:M55"/>
    <mergeCell ref="I22:L22"/>
    <mergeCell ref="C16:G16"/>
    <mergeCell ref="C18:G18"/>
    <mergeCell ref="C20:G20"/>
    <mergeCell ref="C22:G22"/>
    <mergeCell ref="C105:F105"/>
    <mergeCell ref="I105:L105"/>
    <mergeCell ref="C108:G108"/>
    <mergeCell ref="I108:M108"/>
    <mergeCell ref="C117:F117"/>
    <mergeCell ref="I117:L117"/>
    <mergeCell ref="C85:G85"/>
    <mergeCell ref="I85:M85"/>
    <mergeCell ref="C93:F93"/>
    <mergeCell ref="I93:L93"/>
    <mergeCell ref="C96:G96"/>
    <mergeCell ref="I96:M96"/>
    <mergeCell ref="C88:G88"/>
    <mergeCell ref="I88:M88"/>
    <mergeCell ref="C74:G74"/>
    <mergeCell ref="I74:M74"/>
    <mergeCell ref="C82:F82"/>
    <mergeCell ref="I82:L82"/>
    <mergeCell ref="C76:G81"/>
    <mergeCell ref="I77:M77"/>
    <mergeCell ref="C63:G63"/>
    <mergeCell ref="I63:M63"/>
    <mergeCell ref="C71:F71"/>
    <mergeCell ref="I71:L71"/>
    <mergeCell ref="C66:G66"/>
    <mergeCell ref="I66:M66"/>
    <mergeCell ref="C73:M73"/>
    <mergeCell ref="C49:F49"/>
    <mergeCell ref="I49:L49"/>
    <mergeCell ref="C52:G52"/>
    <mergeCell ref="I52:M52"/>
    <mergeCell ref="C60:F60"/>
    <mergeCell ref="I60:L60"/>
    <mergeCell ref="C38:F38"/>
    <mergeCell ref="I38:L38"/>
    <mergeCell ref="C41:G41"/>
    <mergeCell ref="I41:M41"/>
    <mergeCell ref="C11:F11"/>
    <mergeCell ref="I11:L11"/>
    <mergeCell ref="C27:G27"/>
    <mergeCell ref="I27:M27"/>
    <mergeCell ref="C13:M13"/>
    <mergeCell ref="C14:G14"/>
    <mergeCell ref="I14:M14"/>
    <mergeCell ref="C24:F24"/>
    <mergeCell ref="C2:M2"/>
    <mergeCell ref="I3:M3"/>
    <mergeCell ref="C3:G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32"/>
  <sheetViews>
    <sheetView zoomScale="90" zoomScaleNormal="90" workbookViewId="0">
      <selection activeCell="A7" sqref="A7:A8"/>
    </sheetView>
  </sheetViews>
  <sheetFormatPr defaultRowHeight="15.75" x14ac:dyDescent="0.25"/>
  <cols>
    <col min="1" max="1" width="45.375" customWidth="1"/>
    <col min="2" max="2" width="21" customWidth="1"/>
    <col min="3" max="3" width="68.875" customWidth="1"/>
    <col min="4" max="4" width="39.625" customWidth="1"/>
    <col min="5" max="5" width="29.125" customWidth="1"/>
    <col min="6" max="57" width="9" style="22"/>
  </cols>
  <sheetData>
    <row r="1" spans="1:57" ht="57" customHeight="1" x14ac:dyDescent="0.25">
      <c r="A1" s="149" t="s">
        <v>33</v>
      </c>
      <c r="B1" s="5" t="s">
        <v>28</v>
      </c>
      <c r="C1" s="5" t="s">
        <v>27</v>
      </c>
      <c r="D1" s="5" t="s">
        <v>40</v>
      </c>
      <c r="E1" s="5" t="s">
        <v>34</v>
      </c>
    </row>
    <row r="2" spans="1:57" ht="30" customHeight="1" x14ac:dyDescent="0.25">
      <c r="A2" s="117" t="s">
        <v>0</v>
      </c>
      <c r="B2" s="134" t="s">
        <v>10</v>
      </c>
      <c r="C2" s="118" t="s">
        <v>30</v>
      </c>
      <c r="D2" s="118" t="s">
        <v>75</v>
      </c>
      <c r="E2" s="118">
        <v>4483.51</v>
      </c>
    </row>
    <row r="3" spans="1:57" ht="49.5" customHeight="1" x14ac:dyDescent="0.25">
      <c r="A3" s="118" t="s">
        <v>31</v>
      </c>
      <c r="B3" s="134" t="s">
        <v>10</v>
      </c>
      <c r="C3" s="118" t="s">
        <v>76</v>
      </c>
      <c r="D3" s="118" t="s">
        <v>78</v>
      </c>
      <c r="E3" s="126">
        <v>59441.32</v>
      </c>
    </row>
    <row r="4" spans="1:57" ht="47.25" x14ac:dyDescent="0.25">
      <c r="A4" s="118" t="s">
        <v>32</v>
      </c>
      <c r="B4" s="134" t="s">
        <v>10</v>
      </c>
      <c r="C4" s="118" t="s">
        <v>77</v>
      </c>
      <c r="D4" s="118" t="s">
        <v>79</v>
      </c>
      <c r="E4" s="126">
        <v>9778.02</v>
      </c>
    </row>
    <row r="5" spans="1:57" ht="31.5" x14ac:dyDescent="0.25">
      <c r="A5" s="118" t="s">
        <v>12</v>
      </c>
      <c r="B5" s="121" t="s">
        <v>80</v>
      </c>
      <c r="C5" s="122"/>
      <c r="D5" s="122"/>
      <c r="E5" s="123"/>
    </row>
    <row r="6" spans="1:57" s="13" customFormat="1" ht="31.5" x14ac:dyDescent="0.25">
      <c r="A6" s="118" t="s">
        <v>88</v>
      </c>
      <c r="B6" s="121" t="s">
        <v>81</v>
      </c>
      <c r="C6" s="122"/>
      <c r="D6" s="122"/>
      <c r="E6" s="123"/>
      <c r="F6" s="22" t="s">
        <v>87</v>
      </c>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row>
    <row r="7" spans="1:57" s="13" customFormat="1" ht="31.5" x14ac:dyDescent="0.25">
      <c r="A7" s="124" t="s">
        <v>19</v>
      </c>
      <c r="B7" s="135" t="s">
        <v>10</v>
      </c>
      <c r="C7" s="124" t="s">
        <v>29</v>
      </c>
      <c r="D7" s="118" t="s">
        <v>90</v>
      </c>
      <c r="E7" s="118">
        <v>9994.94</v>
      </c>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row>
    <row r="8" spans="1:57" ht="31.5" x14ac:dyDescent="0.25">
      <c r="A8" s="125"/>
      <c r="B8" s="136"/>
      <c r="C8" s="125"/>
      <c r="D8" s="118" t="s">
        <v>91</v>
      </c>
      <c r="E8" s="118">
        <v>11948.21</v>
      </c>
    </row>
    <row r="9" spans="1:57" ht="31.5" x14ac:dyDescent="0.25">
      <c r="A9" s="119" t="s">
        <v>21</v>
      </c>
      <c r="B9" s="121" t="s">
        <v>81</v>
      </c>
      <c r="C9" s="122"/>
      <c r="D9" s="122"/>
      <c r="E9" s="123"/>
    </row>
    <row r="10" spans="1:57" ht="31.5" x14ac:dyDescent="0.25">
      <c r="A10" s="124" t="s">
        <v>22</v>
      </c>
      <c r="B10" s="137" t="s">
        <v>10</v>
      </c>
      <c r="C10" s="128" t="s">
        <v>29</v>
      </c>
      <c r="D10" s="118" t="s">
        <v>89</v>
      </c>
      <c r="E10" s="127">
        <v>8023.9</v>
      </c>
    </row>
    <row r="11" spans="1:57" ht="31.5" x14ac:dyDescent="0.25">
      <c r="A11" s="125"/>
      <c r="B11" s="138"/>
      <c r="C11" s="128"/>
      <c r="D11" s="118" t="s">
        <v>94</v>
      </c>
      <c r="E11" s="127">
        <v>6783.69</v>
      </c>
    </row>
    <row r="12" spans="1:57" ht="51" customHeight="1" x14ac:dyDescent="0.25">
      <c r="A12" s="124" t="s">
        <v>23</v>
      </c>
      <c r="B12" s="135" t="s">
        <v>10</v>
      </c>
      <c r="C12" s="124" t="s">
        <v>30</v>
      </c>
      <c r="D12" s="118" t="s">
        <v>95</v>
      </c>
      <c r="E12" s="127">
        <v>255.12</v>
      </c>
    </row>
    <row r="13" spans="1:57" ht="31.5" x14ac:dyDescent="0.25">
      <c r="A13" s="125"/>
      <c r="B13" s="136"/>
      <c r="C13" s="125"/>
      <c r="D13" s="118" t="s">
        <v>96</v>
      </c>
      <c r="E13" s="118">
        <v>2935.96</v>
      </c>
    </row>
    <row r="14" spans="1:57" ht="31.5" x14ac:dyDescent="0.25">
      <c r="A14" s="118" t="s">
        <v>24</v>
      </c>
      <c r="B14" s="129" t="s">
        <v>26</v>
      </c>
      <c r="C14" s="129" t="s">
        <v>26</v>
      </c>
      <c r="D14" s="129" t="s">
        <v>26</v>
      </c>
      <c r="E14" s="129" t="s">
        <v>26</v>
      </c>
    </row>
    <row r="15" spans="1:57" ht="47.25" x14ac:dyDescent="0.25">
      <c r="A15" s="124" t="s">
        <v>25</v>
      </c>
      <c r="B15" s="134" t="s">
        <v>10</v>
      </c>
      <c r="C15" s="129" t="s">
        <v>30</v>
      </c>
      <c r="D15" s="129" t="s">
        <v>92</v>
      </c>
      <c r="E15" s="129">
        <v>21019.72</v>
      </c>
    </row>
    <row r="16" spans="1:57" ht="31.5" x14ac:dyDescent="0.25">
      <c r="A16" s="125"/>
      <c r="B16" s="134" t="s">
        <v>10</v>
      </c>
      <c r="C16" s="118" t="s">
        <v>30</v>
      </c>
      <c r="D16" s="118" t="s">
        <v>93</v>
      </c>
      <c r="E16" s="118">
        <v>22372.74</v>
      </c>
    </row>
    <row r="19" spans="1:58" x14ac:dyDescent="0.25">
      <c r="A19" s="132" t="s">
        <v>74</v>
      </c>
      <c r="B19" s="64"/>
      <c r="C19" s="64"/>
      <c r="D19" s="133"/>
      <c r="E19" s="120"/>
      <c r="BF19" s="22"/>
    </row>
    <row r="20" spans="1:58" x14ac:dyDescent="0.25">
      <c r="A20" s="131" t="s">
        <v>97</v>
      </c>
      <c r="B20" s="131"/>
      <c r="C20" s="131"/>
      <c r="D20" s="9" t="s">
        <v>83</v>
      </c>
      <c r="BF20" s="22"/>
    </row>
    <row r="21" spans="1:58" x14ac:dyDescent="0.25">
      <c r="A21" s="130" t="s">
        <v>99</v>
      </c>
      <c r="B21" s="130"/>
      <c r="C21" s="130"/>
      <c r="D21" s="9" t="s">
        <v>82</v>
      </c>
      <c r="BF21" s="22"/>
    </row>
    <row r="22" spans="1:58" x14ac:dyDescent="0.25">
      <c r="A22" s="130" t="s">
        <v>98</v>
      </c>
      <c r="B22" s="130"/>
      <c r="C22" s="130"/>
      <c r="D22" s="9" t="s">
        <v>84</v>
      </c>
      <c r="BF22" s="22"/>
    </row>
    <row r="23" spans="1:58" x14ac:dyDescent="0.25">
      <c r="A23" s="130" t="s">
        <v>100</v>
      </c>
      <c r="B23" s="130"/>
      <c r="C23" s="130"/>
      <c r="D23" s="9" t="s">
        <v>85</v>
      </c>
      <c r="BF23" s="22"/>
    </row>
    <row r="24" spans="1:58" x14ac:dyDescent="0.25">
      <c r="A24" s="139" t="s">
        <v>86</v>
      </c>
      <c r="B24" s="139"/>
      <c r="C24" s="139"/>
      <c r="D24" s="139"/>
      <c r="BF24" s="22"/>
    </row>
    <row r="25" spans="1:58" x14ac:dyDescent="0.25">
      <c r="A25" s="146" t="s">
        <v>101</v>
      </c>
      <c r="B25" s="147"/>
      <c r="C25" s="147"/>
      <c r="D25" s="148"/>
    </row>
    <row r="27" spans="1:58" x14ac:dyDescent="0.25">
      <c r="A27" s="1"/>
      <c r="B27" s="1"/>
      <c r="C27" s="1"/>
      <c r="D27" s="1"/>
    </row>
    <row r="28" spans="1:58" x14ac:dyDescent="0.25">
      <c r="A28" s="1"/>
      <c r="B28" s="1"/>
      <c r="C28" s="1"/>
      <c r="D28" s="1"/>
    </row>
    <row r="29" spans="1:58" x14ac:dyDescent="0.25">
      <c r="A29" s="1"/>
      <c r="B29" s="1"/>
      <c r="C29" s="1"/>
      <c r="D29" s="1"/>
    </row>
    <row r="30" spans="1:58" x14ac:dyDescent="0.25">
      <c r="A30" s="1"/>
      <c r="B30" s="1"/>
      <c r="C30" s="1"/>
      <c r="D30" s="1"/>
    </row>
    <row r="31" spans="1:58" x14ac:dyDescent="0.25">
      <c r="A31" s="1"/>
      <c r="B31" s="1"/>
      <c r="C31" s="1"/>
      <c r="D31" s="1"/>
    </row>
    <row r="32" spans="1:58" x14ac:dyDescent="0.25">
      <c r="A32" s="1"/>
      <c r="B32" s="1"/>
      <c r="C32" s="1"/>
      <c r="D32" s="1"/>
    </row>
  </sheetData>
  <mergeCells count="20">
    <mergeCell ref="A23:C23"/>
    <mergeCell ref="A24:D24"/>
    <mergeCell ref="A19:D19"/>
    <mergeCell ref="B6:E6"/>
    <mergeCell ref="A25:D25"/>
    <mergeCell ref="A20:C20"/>
    <mergeCell ref="A21:C21"/>
    <mergeCell ref="A22:C22"/>
    <mergeCell ref="C10:C11"/>
    <mergeCell ref="C12:C13"/>
    <mergeCell ref="A12:A13"/>
    <mergeCell ref="B12:B13"/>
    <mergeCell ref="A15:A16"/>
    <mergeCell ref="B5:E5"/>
    <mergeCell ref="A7:A8"/>
    <mergeCell ref="B7:B8"/>
    <mergeCell ref="C7:C8"/>
    <mergeCell ref="B9:E9"/>
    <mergeCell ref="B10:B11"/>
    <mergeCell ref="A10:A1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2017 m_2 priedas</vt:lpstr>
      <vt:lpstr>2017 m_4 priedas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Kamilė Sabaliauskaitė</dc:creator>
  <cp:lastModifiedBy>Ieva Stulgytė</cp:lastModifiedBy>
  <cp:lastPrinted>2017-05-17T07:51:50Z</cp:lastPrinted>
  <dcterms:created xsi:type="dcterms:W3CDTF">2016-04-07T09:45:29Z</dcterms:created>
  <dcterms:modified xsi:type="dcterms:W3CDTF">2018-03-30T10:45:02Z</dcterms:modified>
</cp:coreProperties>
</file>